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drawings/drawing5.xml" ContentType="application/vnd.openxmlformats-officedocument.drawingml.chartshapes+xml"/>
  <Override PartName="/xl/charts/chart16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17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19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harts/chart20.xml" ContentType="application/vnd.openxmlformats-officedocument.drawingml.chart+xml"/>
  <Override PartName="/xl/drawings/drawing10.xml" ContentType="application/vnd.openxmlformats-officedocument.drawingml.chartshapes+xml"/>
  <Override PartName="/xl/charts/chart21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arayua\Desktop\Financial Projections &amp; Expenditure Tool\2020\Q2\"/>
    </mc:Choice>
  </mc:AlternateContent>
  <xr:revisionPtr revIDLastSave="0" documentId="8_{BB93C36B-6504-4536-B3A6-FE962A7E50E6}" xr6:coauthVersionLast="45" xr6:coauthVersionMax="45" xr10:uidLastSave="{00000000-0000-0000-0000-000000000000}"/>
  <workbookProtection workbookAlgorithmName="SHA-512" workbookHashValue="hiAjFHlsgO1BoWbTgYdPBgeWOHRLQgAajcodvOkiGX2f9fhX1E8UzM5XIDZQVIXZbtfWzEhjn6Gw3tBffn2M/Q==" workbookSaltValue="n5ISyXrP3gkW8xwgWF9Hyw==" workbookSpinCount="100000" lockStructure="1"/>
  <bookViews>
    <workbookView xWindow="-108" yWindow="-108" windowWidth="23256" windowHeight="12576" xr2:uid="{00000000-000D-0000-FFFF-FFFF00000000}"/>
  </bookViews>
  <sheets>
    <sheet name="Por Sectores" sheetId="10" r:id="rId1"/>
    <sheet name="Por Programas" sheetId="12" r:id="rId2"/>
    <sheet name="Por Graficas" sheetId="11" r:id="rId3"/>
    <sheet name="Milestone %" sheetId="28" state="hidden" r:id="rId4"/>
    <sheet name="Summary Pivot Test" sheetId="22" state="hidden" r:id="rId5"/>
    <sheet name="Pivot " sheetId="32" state="hidden" r:id="rId6"/>
    <sheet name="Drawdown Report" sheetId="15" state="hidden" r:id="rId7"/>
    <sheet name="Activity Info." sheetId="16" state="hidden" r:id="rId8"/>
    <sheet name="Sheet1" sheetId="23" state="hidden" r:id="rId9"/>
    <sheet name="Old Graphs" sheetId="13" state="hidden" r:id="rId10"/>
  </sheets>
  <externalReferences>
    <externalReference r:id="rId11"/>
  </externalReferences>
  <definedNames>
    <definedName name="_xlnm._FilterDatabase" localSheetId="1" hidden="1">'Por Programas'!$H$3:$BA$14</definedName>
    <definedName name="_xlnm.Print_Titles" localSheetId="1">'Por Programas'!$A:$A</definedName>
  </definedNames>
  <calcPr calcId="191028"/>
  <pivotCaches>
    <pivotCache cacheId="6364" r:id="rId12"/>
    <pivotCache cacheId="6365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9" i="12" l="1"/>
  <c r="T49" i="12"/>
  <c r="U49" i="12"/>
  <c r="M45" i="12"/>
  <c r="M49" i="12"/>
  <c r="R49" i="12"/>
  <c r="Q49" i="12"/>
  <c r="D3" i="10"/>
  <c r="E3" i="10"/>
  <c r="F3" i="10"/>
  <c r="G3" i="10"/>
  <c r="H3" i="10"/>
  <c r="D5" i="10"/>
  <c r="E5" i="10"/>
  <c r="F5" i="10"/>
  <c r="G5" i="10"/>
  <c r="H5" i="10"/>
  <c r="D8" i="10"/>
  <c r="E8" i="10"/>
  <c r="G8" i="10"/>
  <c r="F8" i="10"/>
  <c r="D10" i="10"/>
  <c r="E10" i="10"/>
  <c r="F10" i="10"/>
  <c r="G10" i="10"/>
  <c r="H10" i="10"/>
  <c r="D13" i="10"/>
  <c r="E13" i="10"/>
  <c r="F13" i="10"/>
  <c r="G13" i="10"/>
  <c r="H13" i="10"/>
  <c r="D15" i="10"/>
  <c r="E15" i="10"/>
  <c r="F15" i="10"/>
  <c r="H15" i="10"/>
  <c r="D18" i="10"/>
  <c r="G18" i="10"/>
  <c r="D23" i="10"/>
  <c r="D25" i="10"/>
  <c r="E25" i="10"/>
  <c r="F25" i="10"/>
  <c r="G25" i="10"/>
  <c r="H25" i="10"/>
  <c r="C28" i="10"/>
  <c r="D28" i="10"/>
  <c r="E28" i="10"/>
  <c r="F28" i="10"/>
  <c r="G28" i="10"/>
  <c r="H28" i="10"/>
  <c r="C30" i="10"/>
  <c r="D30" i="10"/>
  <c r="E30" i="10"/>
  <c r="F30" i="10"/>
  <c r="G30" i="10"/>
  <c r="H30" i="10"/>
  <c r="D34" i="10"/>
  <c r="E34" i="10"/>
  <c r="F34" i="10"/>
  <c r="G34" i="10"/>
  <c r="H34" i="10"/>
  <c r="H33" i="10" l="1"/>
  <c r="G33" i="10"/>
  <c r="F33" i="10"/>
  <c r="E33" i="10"/>
  <c r="H23" i="10"/>
  <c r="D33" i="10"/>
  <c r="G23" i="10"/>
  <c r="H18" i="10"/>
  <c r="F23" i="10"/>
  <c r="E23" i="10"/>
  <c r="F18" i="10"/>
  <c r="E18" i="10"/>
  <c r="H8" i="10"/>
  <c r="K4" i="28" l="1"/>
  <c r="AG30" i="12"/>
  <c r="AV30" i="12" s="1"/>
  <c r="AK30" i="12" l="1"/>
  <c r="AL30" i="12"/>
  <c r="AT30" i="12"/>
  <c r="AY30" i="12"/>
  <c r="AW30" i="12"/>
  <c r="AM30" i="12"/>
  <c r="AX30" i="12"/>
  <c r="AN30" i="12"/>
  <c r="AQ30" i="12"/>
  <c r="AP30" i="12"/>
  <c r="AR30" i="12"/>
  <c r="AO30" i="12"/>
  <c r="AU30" i="12"/>
  <c r="AS30" i="12"/>
  <c r="D16" i="12"/>
  <c r="AZ30" i="12" l="1"/>
  <c r="BA30" i="12" s="1"/>
  <c r="AA16" i="12"/>
  <c r="AF104" i="28"/>
  <c r="AF94" i="28"/>
  <c r="AF89" i="28"/>
  <c r="AF84" i="28"/>
  <c r="AF79" i="28"/>
  <c r="J67" i="12"/>
  <c r="F141" i="28" s="1"/>
  <c r="F142" i="28" s="1"/>
  <c r="K67" i="12"/>
  <c r="G141" i="28" s="1"/>
  <c r="G142" i="28" s="1"/>
  <c r="L67" i="12"/>
  <c r="I141" i="28" s="1"/>
  <c r="I142" i="28" s="1"/>
  <c r="M67" i="12"/>
  <c r="J141" i="28" s="1"/>
  <c r="J142" i="28" s="1"/>
  <c r="N67" i="12"/>
  <c r="K141" i="28" s="1"/>
  <c r="K142" i="28" s="1"/>
  <c r="O67" i="12"/>
  <c r="L141" i="28" s="1"/>
  <c r="L142" i="28" s="1"/>
  <c r="P67" i="12"/>
  <c r="N141" i="28" s="1"/>
  <c r="N142" i="28" s="1"/>
  <c r="Q67" i="12"/>
  <c r="O141" i="28" s="1"/>
  <c r="O142" i="28" s="1"/>
  <c r="R67" i="12"/>
  <c r="P141" i="28" s="1"/>
  <c r="P142" i="28" s="1"/>
  <c r="S67" i="12"/>
  <c r="Q141" i="28" s="1"/>
  <c r="Q142" i="28" s="1"/>
  <c r="T67" i="12"/>
  <c r="S141" i="28" s="1"/>
  <c r="S142" i="28" s="1"/>
  <c r="U67" i="12"/>
  <c r="T141" i="28" s="1"/>
  <c r="T142" i="28" s="1"/>
  <c r="V67" i="12"/>
  <c r="U141" i="28" s="1"/>
  <c r="U142" i="28" s="1"/>
  <c r="W67" i="12"/>
  <c r="V141" i="28" s="1"/>
  <c r="V142" i="28" s="1"/>
  <c r="X67" i="12"/>
  <c r="X141" i="28" s="1"/>
  <c r="X142" i="28" s="1"/>
  <c r="Y67" i="12"/>
  <c r="Y141" i="28" s="1"/>
  <c r="Y142" i="28" s="1"/>
  <c r="Z67" i="12"/>
  <c r="Z141" i="28" s="1"/>
  <c r="Z142" i="28" s="1"/>
  <c r="AA67" i="12"/>
  <c r="AA141" i="28" s="1"/>
  <c r="AA142" i="28" s="1"/>
  <c r="AB67" i="12"/>
  <c r="AC141" i="28" s="1"/>
  <c r="AC142" i="28" s="1"/>
  <c r="AC67" i="12"/>
  <c r="AD141" i="28" s="1"/>
  <c r="AD142" i="28" s="1"/>
  <c r="AD67" i="12"/>
  <c r="AE141" i="28" s="1"/>
  <c r="AE142" i="28" s="1"/>
  <c r="AE67" i="12"/>
  <c r="AF141" i="28" s="1"/>
  <c r="AF142" i="28" s="1"/>
  <c r="I67" i="12"/>
  <c r="E141" i="28" s="1"/>
  <c r="E142" i="28" s="1"/>
  <c r="J65" i="12"/>
  <c r="F136" i="28" s="1"/>
  <c r="F137" i="28" s="1"/>
  <c r="K65" i="12"/>
  <c r="G136" i="28" s="1"/>
  <c r="G137" i="28" s="1"/>
  <c r="L65" i="12"/>
  <c r="I136" i="28" s="1"/>
  <c r="I137" i="28" s="1"/>
  <c r="M65" i="12"/>
  <c r="J136" i="28" s="1"/>
  <c r="J137" i="28" s="1"/>
  <c r="N65" i="12"/>
  <c r="K136" i="28" s="1"/>
  <c r="K137" i="28" s="1"/>
  <c r="O65" i="12"/>
  <c r="L136" i="28" s="1"/>
  <c r="L137" i="28" s="1"/>
  <c r="P65" i="12"/>
  <c r="N136" i="28" s="1"/>
  <c r="N137" i="28" s="1"/>
  <c r="Q65" i="12"/>
  <c r="O136" i="28" s="1"/>
  <c r="O137" i="28" s="1"/>
  <c r="R65" i="12"/>
  <c r="P136" i="28" s="1"/>
  <c r="P137" i="28" s="1"/>
  <c r="S65" i="12"/>
  <c r="Q136" i="28" s="1"/>
  <c r="Q137" i="28" s="1"/>
  <c r="T65" i="12"/>
  <c r="S136" i="28" s="1"/>
  <c r="S137" i="28" s="1"/>
  <c r="U65" i="12"/>
  <c r="T136" i="28" s="1"/>
  <c r="T137" i="28" s="1"/>
  <c r="V65" i="12"/>
  <c r="U136" i="28" s="1"/>
  <c r="U137" i="28" s="1"/>
  <c r="W65" i="12"/>
  <c r="V136" i="28" s="1"/>
  <c r="V137" i="28" s="1"/>
  <c r="X65" i="12"/>
  <c r="X136" i="28" s="1"/>
  <c r="X137" i="28" s="1"/>
  <c r="Y65" i="12"/>
  <c r="Y136" i="28" s="1"/>
  <c r="Y137" i="28" s="1"/>
  <c r="Z65" i="12"/>
  <c r="Z136" i="28" s="1"/>
  <c r="Z137" i="28" s="1"/>
  <c r="AA65" i="12"/>
  <c r="AA136" i="28" s="1"/>
  <c r="AA137" i="28" s="1"/>
  <c r="AB65" i="12"/>
  <c r="AC136" i="28" s="1"/>
  <c r="AC137" i="28" s="1"/>
  <c r="AC65" i="12"/>
  <c r="AD136" i="28" s="1"/>
  <c r="AD137" i="28" s="1"/>
  <c r="AD65" i="12"/>
  <c r="AE136" i="28" s="1"/>
  <c r="AE137" i="28" s="1"/>
  <c r="AE65" i="12"/>
  <c r="AF136" i="28" s="1"/>
  <c r="AF137" i="28" s="1"/>
  <c r="I65" i="12"/>
  <c r="E136" i="28" s="1"/>
  <c r="E137" i="28" s="1"/>
  <c r="D126" i="28"/>
  <c r="F120" i="28"/>
  <c r="F121" i="28" s="1"/>
  <c r="G120" i="28"/>
  <c r="G121" i="28" s="1"/>
  <c r="E120" i="28"/>
  <c r="E121" i="28" s="1"/>
  <c r="J59" i="12"/>
  <c r="F125" i="28" s="1"/>
  <c r="F126" i="28" s="1"/>
  <c r="K59" i="12"/>
  <c r="G125" i="28" s="1"/>
  <c r="G126" i="28" s="1"/>
  <c r="L59" i="12"/>
  <c r="I125" i="28" s="1"/>
  <c r="I126" i="28" s="1"/>
  <c r="M59" i="12"/>
  <c r="J125" i="28" s="1"/>
  <c r="J126" i="28" s="1"/>
  <c r="N59" i="12"/>
  <c r="K125" i="28" s="1"/>
  <c r="K126" i="28" s="1"/>
  <c r="O59" i="12"/>
  <c r="L125" i="28" s="1"/>
  <c r="L126" i="28" s="1"/>
  <c r="P59" i="12"/>
  <c r="N125" i="28" s="1"/>
  <c r="N126" i="28" s="1"/>
  <c r="Q59" i="12"/>
  <c r="O125" i="28" s="1"/>
  <c r="O126" i="28" s="1"/>
  <c r="R59" i="12"/>
  <c r="P125" i="28" s="1"/>
  <c r="P126" i="28" s="1"/>
  <c r="S59" i="12"/>
  <c r="Q125" i="28" s="1"/>
  <c r="Q126" i="28" s="1"/>
  <c r="T59" i="12"/>
  <c r="S125" i="28" s="1"/>
  <c r="S126" i="28" s="1"/>
  <c r="U59" i="12"/>
  <c r="T125" i="28" s="1"/>
  <c r="T126" i="28" s="1"/>
  <c r="V59" i="12"/>
  <c r="U125" i="28" s="1"/>
  <c r="U126" i="28" s="1"/>
  <c r="W59" i="12"/>
  <c r="V125" i="28" s="1"/>
  <c r="V126" i="28" s="1"/>
  <c r="X59" i="12"/>
  <c r="X125" i="28" s="1"/>
  <c r="X126" i="28" s="1"/>
  <c r="Y59" i="12"/>
  <c r="Y125" i="28" s="1"/>
  <c r="Y126" i="28" s="1"/>
  <c r="Z59" i="12"/>
  <c r="Z125" i="28" s="1"/>
  <c r="Z126" i="28" s="1"/>
  <c r="AA59" i="12"/>
  <c r="AA125" i="28" s="1"/>
  <c r="AA126" i="28" s="1"/>
  <c r="AB59" i="12"/>
  <c r="AC125" i="28" s="1"/>
  <c r="AC126" i="28" s="1"/>
  <c r="AC59" i="12"/>
  <c r="AD125" i="28" s="1"/>
  <c r="AD126" i="28" s="1"/>
  <c r="AD59" i="12"/>
  <c r="AE125" i="28" s="1"/>
  <c r="AE126" i="28" s="1"/>
  <c r="AE59" i="12"/>
  <c r="AF125" i="28" s="1"/>
  <c r="AF126" i="28" s="1"/>
  <c r="I59" i="12"/>
  <c r="E125" i="28" s="1"/>
  <c r="E126" i="28" s="1"/>
  <c r="J57" i="12"/>
  <c r="K57" i="12"/>
  <c r="L57" i="12"/>
  <c r="M57" i="12"/>
  <c r="N57" i="12"/>
  <c r="O57" i="12"/>
  <c r="P57" i="12"/>
  <c r="K25" i="10" s="1"/>
  <c r="Q57" i="12"/>
  <c r="R57" i="12"/>
  <c r="S57" i="12"/>
  <c r="T57" i="12"/>
  <c r="U57" i="12"/>
  <c r="V57" i="12"/>
  <c r="W57" i="12"/>
  <c r="X57" i="12"/>
  <c r="S25" i="10" s="1"/>
  <c r="Y57" i="12"/>
  <c r="Z57" i="12"/>
  <c r="AA57" i="12"/>
  <c r="AB57" i="12"/>
  <c r="W25" i="10" s="1"/>
  <c r="AC57" i="12"/>
  <c r="AD57" i="12"/>
  <c r="AE120" i="28" s="1"/>
  <c r="AE121" i="28" s="1"/>
  <c r="AE57" i="12"/>
  <c r="I57" i="12"/>
  <c r="I61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H68" i="12"/>
  <c r="C68" i="12"/>
  <c r="D68" i="12"/>
  <c r="B68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H62" i="12"/>
  <c r="C62" i="12"/>
  <c r="D62" i="12"/>
  <c r="B62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I54" i="12"/>
  <c r="J54" i="12"/>
  <c r="H54" i="12"/>
  <c r="C54" i="12"/>
  <c r="D54" i="12"/>
  <c r="B54" i="12"/>
  <c r="AE36" i="12"/>
  <c r="K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J36" i="12"/>
  <c r="H36" i="12"/>
  <c r="I36" i="12"/>
  <c r="I16" i="12"/>
  <c r="C36" i="12"/>
  <c r="D36" i="12"/>
  <c r="B36" i="12"/>
  <c r="AE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B16" i="12"/>
  <c r="AC16" i="12"/>
  <c r="AD16" i="12"/>
  <c r="N16" i="12"/>
  <c r="M16" i="12"/>
  <c r="L16" i="12"/>
  <c r="K16" i="12"/>
  <c r="J16" i="12"/>
  <c r="H16" i="12"/>
  <c r="C16" i="12"/>
  <c r="B16" i="12"/>
  <c r="J53" i="12"/>
  <c r="F114" i="28" s="1"/>
  <c r="F115" i="28" s="1"/>
  <c r="K53" i="12"/>
  <c r="G114" i="28" s="1"/>
  <c r="G115" i="28" s="1"/>
  <c r="L53" i="12"/>
  <c r="I114" i="28" s="1"/>
  <c r="I115" i="28" s="1"/>
  <c r="M53" i="12"/>
  <c r="J114" i="28" s="1"/>
  <c r="J115" i="28" s="1"/>
  <c r="N53" i="12"/>
  <c r="K114" i="28" s="1"/>
  <c r="K115" i="28" s="1"/>
  <c r="O53" i="12"/>
  <c r="L114" i="28" s="1"/>
  <c r="L115" i="28" s="1"/>
  <c r="P53" i="12"/>
  <c r="N114" i="28" s="1"/>
  <c r="N115" i="28" s="1"/>
  <c r="Q53" i="12"/>
  <c r="O114" i="28" s="1"/>
  <c r="O115" i="28" s="1"/>
  <c r="R53" i="12"/>
  <c r="P114" i="28" s="1"/>
  <c r="P115" i="28" s="1"/>
  <c r="S53" i="12"/>
  <c r="Q114" i="28" s="1"/>
  <c r="Q115" i="28" s="1"/>
  <c r="T53" i="12"/>
  <c r="S114" i="28" s="1"/>
  <c r="S115" i="28" s="1"/>
  <c r="U53" i="12"/>
  <c r="T114" i="28" s="1"/>
  <c r="T115" i="28" s="1"/>
  <c r="V53" i="12"/>
  <c r="U114" i="28" s="1"/>
  <c r="U115" i="28" s="1"/>
  <c r="W53" i="12"/>
  <c r="V114" i="28" s="1"/>
  <c r="V115" i="28" s="1"/>
  <c r="X53" i="12"/>
  <c r="X114" i="28" s="1"/>
  <c r="X115" i="28" s="1"/>
  <c r="Y53" i="12"/>
  <c r="Y114" i="28" s="1"/>
  <c r="Y115" i="28" s="1"/>
  <c r="Z53" i="12"/>
  <c r="Z114" i="28" s="1"/>
  <c r="Z115" i="28" s="1"/>
  <c r="AA53" i="12"/>
  <c r="AA114" i="28" s="1"/>
  <c r="AA115" i="28" s="1"/>
  <c r="AB53" i="12"/>
  <c r="AC114" i="28" s="1"/>
  <c r="AC115" i="28" s="1"/>
  <c r="AC53" i="12"/>
  <c r="AD114" i="28" s="1"/>
  <c r="AD115" i="28" s="1"/>
  <c r="AD53" i="12"/>
  <c r="AE114" i="28" s="1"/>
  <c r="AE115" i="28" s="1"/>
  <c r="AE53" i="12"/>
  <c r="AF114" i="28" s="1"/>
  <c r="AF115" i="28" s="1"/>
  <c r="I53" i="12"/>
  <c r="E114" i="28" s="1"/>
  <c r="E115" i="28" s="1"/>
  <c r="N49" i="12"/>
  <c r="P49" i="12"/>
  <c r="V49" i="12"/>
  <c r="W49" i="12"/>
  <c r="X49" i="12"/>
  <c r="Y49" i="12"/>
  <c r="Z49" i="12"/>
  <c r="AA49" i="12"/>
  <c r="AB49" i="12"/>
  <c r="AC49" i="12"/>
  <c r="AD49" i="12"/>
  <c r="AE49" i="12"/>
  <c r="I47" i="12"/>
  <c r="J47" i="12"/>
  <c r="E20" i="10" s="1"/>
  <c r="E35" i="10" s="1"/>
  <c r="K47" i="12"/>
  <c r="F20" i="10" s="1"/>
  <c r="F35" i="10" s="1"/>
  <c r="L47" i="12"/>
  <c r="G20" i="10" s="1"/>
  <c r="M47" i="12"/>
  <c r="J99" i="28" s="1"/>
  <c r="J100" i="28" s="1"/>
  <c r="N47" i="12"/>
  <c r="K99" i="28" s="1"/>
  <c r="K100" i="28" s="1"/>
  <c r="O47" i="12"/>
  <c r="L99" i="28" s="1"/>
  <c r="L100" i="28" s="1"/>
  <c r="P47" i="12"/>
  <c r="N99" i="28" s="1"/>
  <c r="N100" i="28" s="1"/>
  <c r="Q47" i="12"/>
  <c r="O99" i="28" s="1"/>
  <c r="O100" i="28" s="1"/>
  <c r="R47" i="12"/>
  <c r="P99" i="28" s="1"/>
  <c r="P100" i="28" s="1"/>
  <c r="S47" i="12"/>
  <c r="Q99" i="28" s="1"/>
  <c r="Q100" i="28" s="1"/>
  <c r="T47" i="12"/>
  <c r="S99" i="28" s="1"/>
  <c r="S100" i="28" s="1"/>
  <c r="U47" i="12"/>
  <c r="T99" i="28" s="1"/>
  <c r="T100" i="28" s="1"/>
  <c r="V47" i="12"/>
  <c r="U99" i="28" s="1"/>
  <c r="U100" i="28" s="1"/>
  <c r="W47" i="12"/>
  <c r="V99" i="28" s="1"/>
  <c r="V100" i="28" s="1"/>
  <c r="X47" i="12"/>
  <c r="X99" i="28" s="1"/>
  <c r="X100" i="28" s="1"/>
  <c r="Y47" i="12"/>
  <c r="Y99" i="28" s="1"/>
  <c r="Y100" i="28" s="1"/>
  <c r="Z47" i="12"/>
  <c r="Z99" i="28" s="1"/>
  <c r="Z100" i="28" s="1"/>
  <c r="AA47" i="12"/>
  <c r="AA99" i="28" s="1"/>
  <c r="AA100" i="28" s="1"/>
  <c r="AB47" i="12"/>
  <c r="AC99" i="28" s="1"/>
  <c r="AC100" i="28" s="1"/>
  <c r="AC47" i="12"/>
  <c r="AD99" i="28" s="1"/>
  <c r="AD100" i="28" s="1"/>
  <c r="AD47" i="12"/>
  <c r="AE99" i="28" s="1"/>
  <c r="AE100" i="28" s="1"/>
  <c r="AE47" i="12"/>
  <c r="AF99" i="28" s="1"/>
  <c r="AF100" i="28" s="1"/>
  <c r="AF98" i="28"/>
  <c r="J35" i="12"/>
  <c r="F73" i="28" s="1"/>
  <c r="F74" i="28" s="1"/>
  <c r="K35" i="12"/>
  <c r="G73" i="28" s="1"/>
  <c r="G74" i="28" s="1"/>
  <c r="L35" i="12"/>
  <c r="I73" i="28" s="1"/>
  <c r="I74" i="28" s="1"/>
  <c r="M35" i="12"/>
  <c r="J73" i="28" s="1"/>
  <c r="J74" i="28" s="1"/>
  <c r="N35" i="12"/>
  <c r="K73" i="28" s="1"/>
  <c r="K74" i="28" s="1"/>
  <c r="O35" i="12"/>
  <c r="L73" i="28" s="1"/>
  <c r="L74" i="28" s="1"/>
  <c r="P35" i="12"/>
  <c r="N73" i="28" s="1"/>
  <c r="N74" i="28" s="1"/>
  <c r="Q35" i="12"/>
  <c r="O73" i="28" s="1"/>
  <c r="O74" i="28" s="1"/>
  <c r="R35" i="12"/>
  <c r="P73" i="28" s="1"/>
  <c r="P74" i="28" s="1"/>
  <c r="S35" i="12"/>
  <c r="Q73" i="28" s="1"/>
  <c r="Q74" i="28" s="1"/>
  <c r="T35" i="12"/>
  <c r="U35" i="12"/>
  <c r="V35" i="12"/>
  <c r="W35" i="12"/>
  <c r="X35" i="12"/>
  <c r="X73" i="28" s="1"/>
  <c r="X74" i="28" s="1"/>
  <c r="Y35" i="12"/>
  <c r="Y73" i="28" s="1"/>
  <c r="Y74" i="28" s="1"/>
  <c r="Z35" i="12"/>
  <c r="Z73" i="28" s="1"/>
  <c r="Z74" i="28" s="1"/>
  <c r="AA35" i="12"/>
  <c r="AA73" i="28" s="1"/>
  <c r="AA74" i="28" s="1"/>
  <c r="AB35" i="12"/>
  <c r="AC73" i="28" s="1"/>
  <c r="AC74" i="28" s="1"/>
  <c r="AC35" i="12"/>
  <c r="AD73" i="28" s="1"/>
  <c r="AD74" i="28" s="1"/>
  <c r="AD35" i="12"/>
  <c r="AE73" i="28" s="1"/>
  <c r="AE74" i="28" s="1"/>
  <c r="AE35" i="12"/>
  <c r="AF73" i="28" s="1"/>
  <c r="AF74" i="28" s="1"/>
  <c r="I35" i="12"/>
  <c r="E73" i="28" s="1"/>
  <c r="E74" i="28" s="1"/>
  <c r="J33" i="12"/>
  <c r="K33" i="12"/>
  <c r="L33" i="12"/>
  <c r="I68" i="28" s="1"/>
  <c r="I69" i="28" s="1"/>
  <c r="M33" i="12"/>
  <c r="J68" i="28" s="1"/>
  <c r="J69" i="28" s="1"/>
  <c r="N33" i="12"/>
  <c r="K68" i="28" s="1"/>
  <c r="K69" i="28" s="1"/>
  <c r="O33" i="12"/>
  <c r="L68" i="28" s="1"/>
  <c r="L69" i="28" s="1"/>
  <c r="P33" i="12"/>
  <c r="N68" i="28" s="1"/>
  <c r="N69" i="28" s="1"/>
  <c r="Q33" i="12"/>
  <c r="O68" i="28" s="1"/>
  <c r="O69" i="28" s="1"/>
  <c r="R33" i="12"/>
  <c r="P68" i="28" s="1"/>
  <c r="P69" i="28" s="1"/>
  <c r="S33" i="12"/>
  <c r="Q68" i="28" s="1"/>
  <c r="Q69" i="28" s="1"/>
  <c r="T33" i="12"/>
  <c r="S73" i="28" s="1"/>
  <c r="S74" i="28" s="1"/>
  <c r="U33" i="12"/>
  <c r="T73" i="28" s="1"/>
  <c r="T74" i="28" s="1"/>
  <c r="V33" i="12"/>
  <c r="U73" i="28" s="1"/>
  <c r="U74" i="28" s="1"/>
  <c r="W33" i="12"/>
  <c r="V68" i="28" s="1"/>
  <c r="V69" i="28" s="1"/>
  <c r="X33" i="12"/>
  <c r="X68" i="28" s="1"/>
  <c r="X69" i="28" s="1"/>
  <c r="Y33" i="12"/>
  <c r="Y68" i="28" s="1"/>
  <c r="Y69" i="28" s="1"/>
  <c r="Z33" i="12"/>
  <c r="Z68" i="28" s="1"/>
  <c r="Z69" i="28" s="1"/>
  <c r="AA33" i="12"/>
  <c r="AA68" i="28" s="1"/>
  <c r="AA69" i="28" s="1"/>
  <c r="AB33" i="12"/>
  <c r="AC68" i="28" s="1"/>
  <c r="AC69" i="28" s="1"/>
  <c r="AC33" i="12"/>
  <c r="AD68" i="28" s="1"/>
  <c r="AD69" i="28" s="1"/>
  <c r="AD33" i="12"/>
  <c r="AE68" i="28" s="1"/>
  <c r="AE69" i="28" s="1"/>
  <c r="AE33" i="12"/>
  <c r="AF68" i="28" s="1"/>
  <c r="AF69" i="28" s="1"/>
  <c r="I33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L15" i="12"/>
  <c r="M15" i="12"/>
  <c r="J15" i="12"/>
  <c r="K15" i="12"/>
  <c r="I1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J5" i="12"/>
  <c r="K5" i="12"/>
  <c r="I5" i="12"/>
  <c r="AF72" i="28"/>
  <c r="AF67" i="28"/>
  <c r="AF22" i="12"/>
  <c r="AG22" i="12" s="1"/>
  <c r="M11" i="12"/>
  <c r="E99" i="28" l="1"/>
  <c r="E100" i="28" s="1"/>
  <c r="D20" i="10"/>
  <c r="D35" i="10" s="1"/>
  <c r="I120" i="28"/>
  <c r="I121" i="28" s="1"/>
  <c r="S68" i="28"/>
  <c r="S69" i="28" s="1"/>
  <c r="X120" i="28"/>
  <c r="X121" i="28" s="1"/>
  <c r="AA120" i="28"/>
  <c r="AA121" i="28" s="1"/>
  <c r="V25" i="10"/>
  <c r="L120" i="28"/>
  <c r="L121" i="28" s="1"/>
  <c r="J25" i="10"/>
  <c r="AC120" i="28"/>
  <c r="AC121" i="28" s="1"/>
  <c r="Z120" i="28"/>
  <c r="Z121" i="28" s="1"/>
  <c r="U25" i="10"/>
  <c r="K120" i="28"/>
  <c r="K121" i="28" s="1"/>
  <c r="I25" i="10"/>
  <c r="G68" i="28"/>
  <c r="G69" i="28" s="1"/>
  <c r="I99" i="28"/>
  <c r="I100" i="28" s="1"/>
  <c r="Y120" i="28"/>
  <c r="Y121" i="28" s="1"/>
  <c r="T25" i="10"/>
  <c r="J120" i="28"/>
  <c r="J121" i="28" s="1"/>
  <c r="F68" i="28"/>
  <c r="F69" i="28" s="1"/>
  <c r="E68" i="28"/>
  <c r="E69" i="28" s="1"/>
  <c r="G99" i="28"/>
  <c r="G100" i="28" s="1"/>
  <c r="U120" i="28"/>
  <c r="U121" i="28" s="1"/>
  <c r="Q25" i="10"/>
  <c r="F99" i="28"/>
  <c r="F100" i="28" s="1"/>
  <c r="T120" i="28"/>
  <c r="T121" i="28" s="1"/>
  <c r="P25" i="10"/>
  <c r="V120" i="28"/>
  <c r="V121" i="28" s="1"/>
  <c r="R25" i="10"/>
  <c r="S120" i="28"/>
  <c r="S121" i="28" s="1"/>
  <c r="O25" i="10"/>
  <c r="AF120" i="28"/>
  <c r="AF121" i="28" s="1"/>
  <c r="Z25" i="10"/>
  <c r="Q120" i="28"/>
  <c r="Q121" i="28" s="1"/>
  <c r="N25" i="10"/>
  <c r="T68" i="28"/>
  <c r="T69" i="28" s="1"/>
  <c r="Y25" i="10"/>
  <c r="M25" i="10"/>
  <c r="N120" i="28"/>
  <c r="N121" i="28" s="1"/>
  <c r="AD120" i="28"/>
  <c r="AD121" i="28" s="1"/>
  <c r="X25" i="10"/>
  <c r="O120" i="28"/>
  <c r="O121" i="28" s="1"/>
  <c r="L25" i="10"/>
  <c r="P120" i="28"/>
  <c r="P121" i="28" s="1"/>
  <c r="D69" i="12"/>
  <c r="U68" i="28"/>
  <c r="U69" i="28" s="1"/>
  <c r="V73" i="28"/>
  <c r="V74" i="28" s="1"/>
  <c r="H69" i="12"/>
  <c r="I69" i="12"/>
  <c r="N69" i="12"/>
  <c r="E66" i="12" l="1"/>
  <c r="E64" i="12"/>
  <c r="E60" i="12"/>
  <c r="E58" i="12"/>
  <c r="E56" i="12"/>
  <c r="E52" i="12"/>
  <c r="E50" i="12"/>
  <c r="E48" i="12"/>
  <c r="O49" i="12" s="1"/>
  <c r="E46" i="12"/>
  <c r="E44" i="12"/>
  <c r="E42" i="12"/>
  <c r="E40" i="12"/>
  <c r="E38" i="12"/>
  <c r="E20" i="12"/>
  <c r="E22" i="12"/>
  <c r="E24" i="12"/>
  <c r="E26" i="12"/>
  <c r="E28" i="12"/>
  <c r="E30" i="12"/>
  <c r="E32" i="12"/>
  <c r="E34" i="12"/>
  <c r="E18" i="12"/>
  <c r="E10" i="12"/>
  <c r="E12" i="12"/>
  <c r="E14" i="12"/>
  <c r="E8" i="12"/>
  <c r="E6" i="12"/>
  <c r="E62" i="12" l="1"/>
  <c r="E16" i="12"/>
  <c r="E68" i="12"/>
  <c r="E54" i="12"/>
  <c r="E36" i="12"/>
  <c r="C69" i="12"/>
  <c r="D42" i="32" l="1"/>
  <c r="AC134" i="28" l="1"/>
  <c r="AH135" i="28"/>
  <c r="AF15" i="28"/>
  <c r="D468" i="15" l="1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9" i="15"/>
  <c r="D470" i="15"/>
  <c r="D471" i="15"/>
  <c r="D472" i="15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Q20" i="10" l="1"/>
  <c r="W15" i="10"/>
  <c r="K15" i="10"/>
  <c r="W20" i="10"/>
  <c r="K20" i="10"/>
  <c r="Q15" i="10"/>
  <c r="V20" i="10"/>
  <c r="J20" i="10"/>
  <c r="P15" i="10"/>
  <c r="U20" i="10"/>
  <c r="O15" i="10"/>
  <c r="T20" i="10"/>
  <c r="Z15" i="10"/>
  <c r="N15" i="10"/>
  <c r="S20" i="10"/>
  <c r="Y15" i="10"/>
  <c r="M15" i="10"/>
  <c r="R20" i="10"/>
  <c r="X15" i="10"/>
  <c r="L15" i="10"/>
  <c r="V15" i="10"/>
  <c r="J15" i="10"/>
  <c r="U15" i="10"/>
  <c r="Z20" i="10"/>
  <c r="T15" i="10"/>
  <c r="Y20" i="10"/>
  <c r="S15" i="10"/>
  <c r="X20" i="10"/>
  <c r="L20" i="10"/>
  <c r="R15" i="10"/>
  <c r="U69" i="12"/>
  <c r="V69" i="12"/>
  <c r="P69" i="12"/>
  <c r="AB69" i="12"/>
  <c r="AA69" i="12"/>
  <c r="O69" i="12"/>
  <c r="W69" i="12"/>
  <c r="N47" i="28"/>
  <c r="R69" i="12" l="1"/>
  <c r="Q69" i="12"/>
  <c r="X69" i="12"/>
  <c r="T69" i="12"/>
  <c r="Y69" i="12"/>
  <c r="Z69" i="12"/>
  <c r="AC69" i="12"/>
  <c r="AD69" i="12"/>
  <c r="S69" i="12"/>
  <c r="AE69" i="12"/>
  <c r="M9" i="12" l="1"/>
  <c r="M13" i="12"/>
  <c r="M19" i="12"/>
  <c r="M21" i="12"/>
  <c r="M23" i="12"/>
  <c r="M25" i="12"/>
  <c r="M27" i="12"/>
  <c r="M29" i="12"/>
  <c r="M39" i="12"/>
  <c r="M41" i="12"/>
  <c r="M43" i="12"/>
  <c r="H20" i="10" l="1"/>
  <c r="H35" i="10" s="1"/>
  <c r="J104" i="28"/>
  <c r="N134" i="28"/>
  <c r="AF66" i="12" l="1"/>
  <c r="AG66" i="12" s="1"/>
  <c r="AK66" i="12" s="1"/>
  <c r="AF64" i="12"/>
  <c r="AF58" i="12"/>
  <c r="AF56" i="12"/>
  <c r="AF34" i="12"/>
  <c r="AG34" i="12" s="1"/>
  <c r="AF32" i="12"/>
  <c r="AG32" i="12" s="1"/>
  <c r="AG64" i="12" l="1"/>
  <c r="Z30" i="10"/>
  <c r="AJ32" i="12"/>
  <c r="AV32" i="12"/>
  <c r="AN32" i="12"/>
  <c r="AK32" i="12"/>
  <c r="AS32" i="12"/>
  <c r="AP32" i="12"/>
  <c r="AQ32" i="12"/>
  <c r="AM32" i="12"/>
  <c r="AT32" i="12"/>
  <c r="AO32" i="12"/>
  <c r="AL32" i="12"/>
  <c r="AU32" i="12"/>
  <c r="AR32" i="12"/>
  <c r="AW32" i="12"/>
  <c r="AX32" i="12"/>
  <c r="AY32" i="12"/>
  <c r="AG56" i="12"/>
  <c r="AG58" i="12"/>
  <c r="AF68" i="12"/>
  <c r="AU34" i="12"/>
  <c r="AR34" i="12"/>
  <c r="AO34" i="12"/>
  <c r="AP34" i="12"/>
  <c r="AQ34" i="12"/>
  <c r="AN34" i="12"/>
  <c r="AW34" i="12"/>
  <c r="AK34" i="12"/>
  <c r="AX34" i="12"/>
  <c r="AL34" i="12"/>
  <c r="AY34" i="12"/>
  <c r="AM34" i="12"/>
  <c r="AV34" i="12"/>
  <c r="AJ34" i="12"/>
  <c r="AS34" i="12"/>
  <c r="AT34" i="12"/>
  <c r="AR58" i="12" l="1"/>
  <c r="AO58" i="12"/>
  <c r="AP58" i="12"/>
  <c r="AQ58" i="12"/>
  <c r="AN58" i="12"/>
  <c r="AU58" i="12"/>
  <c r="AW58" i="12"/>
  <c r="AL58" i="12"/>
  <c r="AS58" i="12"/>
  <c r="AX58" i="12"/>
  <c r="AM58" i="12"/>
  <c r="AY58" i="12"/>
  <c r="AK58" i="12"/>
  <c r="AV58" i="12"/>
  <c r="AT58" i="12"/>
  <c r="AS56" i="12"/>
  <c r="AT56" i="12"/>
  <c r="AU56" i="12"/>
  <c r="AR56" i="12"/>
  <c r="AO56" i="12"/>
  <c r="AP56" i="12"/>
  <c r="AQ56" i="12"/>
  <c r="AX56" i="12"/>
  <c r="AN56" i="12"/>
  <c r="AL56" i="12"/>
  <c r="AW56" i="12"/>
  <c r="AM56" i="12"/>
  <c r="AV56" i="12"/>
  <c r="AY56" i="12"/>
  <c r="AK56" i="12"/>
  <c r="AH64" i="12"/>
  <c r="AI64" i="12"/>
  <c r="AZ32" i="12"/>
  <c r="BA32" i="12" s="1"/>
  <c r="AS66" i="12"/>
  <c r="AT66" i="12"/>
  <c r="AG68" i="12"/>
  <c r="AU66" i="12"/>
  <c r="AR66" i="12"/>
  <c r="AO66" i="12"/>
  <c r="AP66" i="12"/>
  <c r="AQ66" i="12"/>
  <c r="AN66" i="12"/>
  <c r="AW66" i="12"/>
  <c r="AL66" i="12"/>
  <c r="AX66" i="12"/>
  <c r="AM66" i="12"/>
  <c r="AY66" i="12"/>
  <c r="AV66" i="12"/>
  <c r="AZ34" i="12"/>
  <c r="BA34" i="12" s="1"/>
  <c r="L18" i="12"/>
  <c r="G15" i="10" s="1"/>
  <c r="G35" i="10" s="1"/>
  <c r="AH68" i="12" l="1"/>
  <c r="AZ56" i="12"/>
  <c r="BA56" i="12" s="1"/>
  <c r="L36" i="12"/>
  <c r="AZ58" i="12"/>
  <c r="BA58" i="12" s="1"/>
  <c r="AZ66" i="12"/>
  <c r="BA66" i="12" l="1"/>
  <c r="D3" i="28"/>
  <c r="I3" i="28"/>
  <c r="N3" i="28"/>
  <c r="S3" i="28"/>
  <c r="X3" i="28"/>
  <c r="AC3" i="28"/>
  <c r="AH4" i="28"/>
  <c r="D9" i="28"/>
  <c r="I9" i="28"/>
  <c r="N9" i="28"/>
  <c r="S9" i="28"/>
  <c r="X9" i="28"/>
  <c r="AC9" i="28"/>
  <c r="AH10" i="28"/>
  <c r="E11" i="28"/>
  <c r="E12" i="28" s="1"/>
  <c r="F11" i="28"/>
  <c r="F12" i="28" s="1"/>
  <c r="G11" i="28"/>
  <c r="G12" i="28" s="1"/>
  <c r="I11" i="28"/>
  <c r="I12" i="28" s="1"/>
  <c r="D14" i="28"/>
  <c r="I14" i="28"/>
  <c r="N14" i="28"/>
  <c r="S14" i="28"/>
  <c r="X14" i="28"/>
  <c r="AC14" i="28"/>
  <c r="AH15" i="28"/>
  <c r="E16" i="28"/>
  <c r="E17" i="28" s="1"/>
  <c r="F16" i="28"/>
  <c r="F17" i="28" s="1"/>
  <c r="G16" i="28"/>
  <c r="G17" i="28" s="1"/>
  <c r="I16" i="28"/>
  <c r="I17" i="28" s="1"/>
  <c r="D20" i="28"/>
  <c r="I20" i="28"/>
  <c r="N20" i="28"/>
  <c r="S20" i="28"/>
  <c r="X20" i="28"/>
  <c r="AC20" i="28"/>
  <c r="AH21" i="28"/>
  <c r="E22" i="28"/>
  <c r="E23" i="28" s="1"/>
  <c r="F22" i="28"/>
  <c r="F23" i="28" s="1"/>
  <c r="G22" i="28"/>
  <c r="G23" i="28" s="1"/>
  <c r="I22" i="28"/>
  <c r="I23" i="28" s="1"/>
  <c r="D25" i="28"/>
  <c r="L26" i="28"/>
  <c r="I25" i="28" s="1"/>
  <c r="N26" i="28"/>
  <c r="O26" i="28"/>
  <c r="P26" i="28"/>
  <c r="Q26" i="28"/>
  <c r="S26" i="28"/>
  <c r="T26" i="28"/>
  <c r="U26" i="28"/>
  <c r="V26" i="28"/>
  <c r="X26" i="28"/>
  <c r="Y26" i="28"/>
  <c r="Z26" i="28"/>
  <c r="AA26" i="28"/>
  <c r="AC26" i="28"/>
  <c r="AD26" i="28"/>
  <c r="AE26" i="28"/>
  <c r="AF26" i="28"/>
  <c r="D31" i="28"/>
  <c r="I31" i="28"/>
  <c r="N31" i="28"/>
  <c r="S31" i="28"/>
  <c r="X31" i="28"/>
  <c r="AC31" i="28"/>
  <c r="AH32" i="28"/>
  <c r="E33" i="28"/>
  <c r="E34" i="28" s="1"/>
  <c r="F33" i="28"/>
  <c r="F34" i="28" s="1"/>
  <c r="G33" i="28"/>
  <c r="G34" i="28" s="1"/>
  <c r="I33" i="28"/>
  <c r="I34" i="28" s="1"/>
  <c r="D36" i="28"/>
  <c r="I36" i="28"/>
  <c r="N36" i="28"/>
  <c r="S36" i="28"/>
  <c r="X36" i="28"/>
  <c r="AC36" i="28"/>
  <c r="AH37" i="28"/>
  <c r="E38" i="28"/>
  <c r="E39" i="28" s="1"/>
  <c r="F38" i="28"/>
  <c r="F39" i="28" s="1"/>
  <c r="G38" i="28"/>
  <c r="G39" i="28" s="1"/>
  <c r="I38" i="28"/>
  <c r="I39" i="28" s="1"/>
  <c r="D41" i="28"/>
  <c r="I41" i="28"/>
  <c r="N41" i="28"/>
  <c r="S41" i="28"/>
  <c r="X41" i="28"/>
  <c r="AC41" i="28"/>
  <c r="AH42" i="28"/>
  <c r="E43" i="28"/>
  <c r="E44" i="28" s="1"/>
  <c r="F43" i="28"/>
  <c r="F44" i="28" s="1"/>
  <c r="G43" i="28"/>
  <c r="G44" i="28" s="1"/>
  <c r="I43" i="28"/>
  <c r="I44" i="28" s="1"/>
  <c r="D46" i="28"/>
  <c r="I46" i="28"/>
  <c r="N46" i="28"/>
  <c r="S46" i="28"/>
  <c r="X46" i="28"/>
  <c r="AC46" i="28"/>
  <c r="AH47" i="28"/>
  <c r="E48" i="28"/>
  <c r="E49" i="28" s="1"/>
  <c r="F48" i="28"/>
  <c r="F49" i="28" s="1"/>
  <c r="G48" i="28"/>
  <c r="G49" i="28" s="1"/>
  <c r="I48" i="28"/>
  <c r="I49" i="28" s="1"/>
  <c r="D51" i="28"/>
  <c r="I51" i="28"/>
  <c r="N51" i="28"/>
  <c r="S51" i="28"/>
  <c r="X51" i="28"/>
  <c r="AC51" i="28"/>
  <c r="AH52" i="28"/>
  <c r="E53" i="28"/>
  <c r="E54" i="28" s="1"/>
  <c r="F53" i="28"/>
  <c r="F54" i="28" s="1"/>
  <c r="G53" i="28"/>
  <c r="G54" i="28" s="1"/>
  <c r="I53" i="28"/>
  <c r="I54" i="28" s="1"/>
  <c r="D56" i="28"/>
  <c r="I56" i="28"/>
  <c r="N56" i="28"/>
  <c r="S56" i="28"/>
  <c r="X56" i="28"/>
  <c r="AC56" i="28"/>
  <c r="AH57" i="28"/>
  <c r="E58" i="28"/>
  <c r="E59" i="28" s="1"/>
  <c r="F58" i="28"/>
  <c r="F59" i="28" s="1"/>
  <c r="G58" i="28"/>
  <c r="G59" i="28" s="1"/>
  <c r="I58" i="28"/>
  <c r="I59" i="28" s="1"/>
  <c r="D61" i="28"/>
  <c r="I61" i="28"/>
  <c r="E63" i="28"/>
  <c r="E64" i="28" s="1"/>
  <c r="F63" i="28"/>
  <c r="F64" i="28" s="1"/>
  <c r="G63" i="28"/>
  <c r="G64" i="28" s="1"/>
  <c r="I63" i="28"/>
  <c r="I64" i="28" s="1"/>
  <c r="AG64" i="28"/>
  <c r="D66" i="28"/>
  <c r="I66" i="28"/>
  <c r="N66" i="28"/>
  <c r="S66" i="28"/>
  <c r="X66" i="28"/>
  <c r="AC66" i="28"/>
  <c r="AH67" i="28"/>
  <c r="D71" i="28"/>
  <c r="I71" i="28"/>
  <c r="N71" i="28"/>
  <c r="S71" i="28"/>
  <c r="X71" i="28"/>
  <c r="AC71" i="28"/>
  <c r="AH72" i="28"/>
  <c r="D77" i="28"/>
  <c r="I77" i="28"/>
  <c r="N77" i="28"/>
  <c r="S77" i="28"/>
  <c r="X77" i="28"/>
  <c r="AC77" i="28"/>
  <c r="AH78" i="28"/>
  <c r="D79" i="28"/>
  <c r="D80" i="28" s="1"/>
  <c r="E79" i="28"/>
  <c r="E80" i="28" s="1"/>
  <c r="F79" i="28"/>
  <c r="F80" i="28" s="1"/>
  <c r="G79" i="28"/>
  <c r="G80" i="28" s="1"/>
  <c r="AG79" i="28"/>
  <c r="AG80" i="28" s="1"/>
  <c r="D82" i="28"/>
  <c r="I82" i="28"/>
  <c r="N82" i="28"/>
  <c r="S82" i="28"/>
  <c r="X82" i="28"/>
  <c r="AC82" i="28"/>
  <c r="AH83" i="28"/>
  <c r="D84" i="28"/>
  <c r="D85" i="28" s="1"/>
  <c r="E84" i="28"/>
  <c r="E85" i="28" s="1"/>
  <c r="F84" i="28"/>
  <c r="F85" i="28" s="1"/>
  <c r="G84" i="28"/>
  <c r="G85" i="28" s="1"/>
  <c r="AG84" i="28"/>
  <c r="AG85" i="28" s="1"/>
  <c r="D87" i="28"/>
  <c r="I87" i="28"/>
  <c r="N87" i="28"/>
  <c r="S87" i="28"/>
  <c r="X87" i="28"/>
  <c r="AC87" i="28"/>
  <c r="AH88" i="28"/>
  <c r="D89" i="28"/>
  <c r="D90" i="28" s="1"/>
  <c r="E89" i="28"/>
  <c r="E90" i="28" s="1"/>
  <c r="F89" i="28"/>
  <c r="F90" i="28" s="1"/>
  <c r="G89" i="28"/>
  <c r="G90" i="28" s="1"/>
  <c r="AG89" i="28"/>
  <c r="AG90" i="28" s="1"/>
  <c r="D92" i="28"/>
  <c r="I92" i="28"/>
  <c r="X92" i="28"/>
  <c r="O93" i="28"/>
  <c r="P93" i="28"/>
  <c r="T93" i="28"/>
  <c r="U93" i="28"/>
  <c r="V93" i="28"/>
  <c r="AC93" i="28"/>
  <c r="AD93" i="28"/>
  <c r="AE93" i="28"/>
  <c r="AF93" i="28"/>
  <c r="D94" i="28"/>
  <c r="D95" i="28" s="1"/>
  <c r="E94" i="28"/>
  <c r="E95" i="28" s="1"/>
  <c r="F94" i="28"/>
  <c r="F95" i="28" s="1"/>
  <c r="G94" i="28"/>
  <c r="G95" i="28" s="1"/>
  <c r="AG94" i="28"/>
  <c r="AG95" i="28" s="1"/>
  <c r="D97" i="28"/>
  <c r="I97" i="28"/>
  <c r="N97" i="28"/>
  <c r="S97" i="28"/>
  <c r="X97" i="28"/>
  <c r="AC97" i="28"/>
  <c r="AH98" i="28"/>
  <c r="D102" i="28"/>
  <c r="I102" i="28"/>
  <c r="N102" i="28"/>
  <c r="S102" i="28"/>
  <c r="X102" i="28"/>
  <c r="AC102" i="28"/>
  <c r="AH103" i="28"/>
  <c r="D104" i="28"/>
  <c r="D105" i="28" s="1"/>
  <c r="E104" i="28"/>
  <c r="E105" i="28" s="1"/>
  <c r="F104" i="28"/>
  <c r="F105" i="28" s="1"/>
  <c r="G104" i="28"/>
  <c r="G105" i="28" s="1"/>
  <c r="AG104" i="28"/>
  <c r="AG105" i="28" s="1"/>
  <c r="D107" i="28"/>
  <c r="I107" i="28"/>
  <c r="N107" i="28"/>
  <c r="S107" i="28"/>
  <c r="X107" i="28"/>
  <c r="AC107" i="28"/>
  <c r="AH108" i="28"/>
  <c r="D112" i="28"/>
  <c r="I112" i="28"/>
  <c r="N112" i="28"/>
  <c r="S112" i="28"/>
  <c r="X112" i="28"/>
  <c r="AC112" i="28"/>
  <c r="AH113" i="28"/>
  <c r="D118" i="28"/>
  <c r="I118" i="28"/>
  <c r="N118" i="28"/>
  <c r="S118" i="28"/>
  <c r="X118" i="28"/>
  <c r="AC118" i="28"/>
  <c r="AH119" i="28"/>
  <c r="D123" i="28"/>
  <c r="I123" i="28"/>
  <c r="N123" i="28"/>
  <c r="S123" i="28"/>
  <c r="X123" i="28"/>
  <c r="AC123" i="28"/>
  <c r="AH124" i="28"/>
  <c r="D128" i="28"/>
  <c r="I128" i="28"/>
  <c r="X128" i="28"/>
  <c r="AC128" i="28"/>
  <c r="N128" i="28"/>
  <c r="S128" i="28"/>
  <c r="AH129" i="28"/>
  <c r="D134" i="28"/>
  <c r="I134" i="28"/>
  <c r="S134" i="28"/>
  <c r="X134" i="28"/>
  <c r="D139" i="28"/>
  <c r="I139" i="28"/>
  <c r="N139" i="28"/>
  <c r="S139" i="28"/>
  <c r="X139" i="28"/>
  <c r="AC139" i="28"/>
  <c r="AH140" i="28"/>
  <c r="BB43" i="12"/>
  <c r="BB45" i="12"/>
  <c r="BB47" i="12"/>
  <c r="BB49" i="12"/>
  <c r="BB50" i="12"/>
  <c r="BB51" i="12"/>
  <c r="BB53" i="12"/>
  <c r="BB55" i="12"/>
  <c r="BB56" i="12"/>
  <c r="BB58" i="12"/>
  <c r="BB61" i="12"/>
  <c r="J63" i="28"/>
  <c r="J64" i="28" s="1"/>
  <c r="K63" i="28"/>
  <c r="K64" i="28" s="1"/>
  <c r="L63" i="28"/>
  <c r="L64" i="28" s="1"/>
  <c r="N63" i="28"/>
  <c r="N64" i="28" s="1"/>
  <c r="O63" i="28"/>
  <c r="P63" i="28"/>
  <c r="P64" i="28" s="1"/>
  <c r="Q63" i="28"/>
  <c r="Q64" i="28" s="1"/>
  <c r="S63" i="28"/>
  <c r="S64" i="28" s="1"/>
  <c r="T63" i="28"/>
  <c r="T64" i="28" s="1"/>
  <c r="U63" i="28"/>
  <c r="V63" i="28"/>
  <c r="V64" i="28" s="1"/>
  <c r="X63" i="28"/>
  <c r="X64" i="28" s="1"/>
  <c r="Y63" i="28"/>
  <c r="Y64" i="28" s="1"/>
  <c r="Z63" i="28"/>
  <c r="Z64" i="28" s="1"/>
  <c r="AA63" i="28"/>
  <c r="AA64" i="28" s="1"/>
  <c r="AC63" i="28"/>
  <c r="AC64" i="28" s="1"/>
  <c r="AD63" i="28"/>
  <c r="AD64" i="28" s="1"/>
  <c r="AE63" i="28"/>
  <c r="AF63" i="28"/>
  <c r="AF64" i="28" l="1"/>
  <c r="O64" i="28"/>
  <c r="N92" i="28"/>
  <c r="AH20" i="28"/>
  <c r="AC61" i="28"/>
  <c r="X25" i="28"/>
  <c r="X61" i="28"/>
  <c r="AC92" i="28"/>
  <c r="AH41" i="28"/>
  <c r="AE64" i="28"/>
  <c r="AH56" i="28"/>
  <c r="AH66" i="28"/>
  <c r="AH62" i="28"/>
  <c r="AH112" i="28"/>
  <c r="S61" i="28"/>
  <c r="AH97" i="28"/>
  <c r="S92" i="28"/>
  <c r="AH71" i="28"/>
  <c r="AH26" i="28"/>
  <c r="N61" i="28"/>
  <c r="AH102" i="28"/>
  <c r="AC25" i="28"/>
  <c r="N25" i="28"/>
  <c r="AH107" i="28"/>
  <c r="AH87" i="28"/>
  <c r="AH82" i="28"/>
  <c r="AH77" i="28"/>
  <c r="AH46" i="28"/>
  <c r="AH14" i="28"/>
  <c r="AH9" i="28"/>
  <c r="AH51" i="28"/>
  <c r="AH36" i="28"/>
  <c r="AH31" i="28"/>
  <c r="AH3" i="28"/>
  <c r="AH128" i="28"/>
  <c r="AH93" i="28"/>
  <c r="S25" i="28"/>
  <c r="U64" i="28"/>
  <c r="AH61" i="28" l="1"/>
  <c r="AH92" i="28"/>
  <c r="AH25" i="28"/>
  <c r="AJ11" i="12"/>
  <c r="AZ11" i="12" s="1"/>
  <c r="BA11" i="12" s="1"/>
  <c r="J61" i="12"/>
  <c r="F130" i="28" s="1"/>
  <c r="F131" i="28" s="1"/>
  <c r="K61" i="12"/>
  <c r="G130" i="28" s="1"/>
  <c r="G131" i="28" s="1"/>
  <c r="L61" i="12"/>
  <c r="I130" i="28" s="1"/>
  <c r="I131" i="28" s="1"/>
  <c r="M61" i="12"/>
  <c r="J130" i="28" s="1"/>
  <c r="J131" i="28" s="1"/>
  <c r="N61" i="12"/>
  <c r="K130" i="28" s="1"/>
  <c r="K131" i="28" s="1"/>
  <c r="L130" i="28"/>
  <c r="L131" i="28" s="1"/>
  <c r="N130" i="28"/>
  <c r="N131" i="28" s="1"/>
  <c r="O130" i="28"/>
  <c r="O131" i="28" s="1"/>
  <c r="P130" i="28"/>
  <c r="P131" i="28" s="1"/>
  <c r="Q130" i="28"/>
  <c r="Q131" i="28" s="1"/>
  <c r="S130" i="28"/>
  <c r="S131" i="28" s="1"/>
  <c r="T130" i="28"/>
  <c r="T131" i="28" s="1"/>
  <c r="U130" i="28"/>
  <c r="U131" i="28" s="1"/>
  <c r="V130" i="28"/>
  <c r="V131" i="28" s="1"/>
  <c r="X130" i="28"/>
  <c r="X131" i="28" s="1"/>
  <c r="Y130" i="28"/>
  <c r="Y131" i="28" s="1"/>
  <c r="Z130" i="28"/>
  <c r="Z131" i="28" s="1"/>
  <c r="AA130" i="28"/>
  <c r="AA131" i="28" s="1"/>
  <c r="AC130" i="28"/>
  <c r="AC131" i="28" s="1"/>
  <c r="AD130" i="28"/>
  <c r="AD131" i="28" s="1"/>
  <c r="AE130" i="28"/>
  <c r="AE131" i="28" s="1"/>
  <c r="AF130" i="28"/>
  <c r="AF131" i="28" s="1"/>
  <c r="AG130" i="28"/>
  <c r="AG131" i="28" s="1"/>
  <c r="E130" i="28"/>
  <c r="E131" i="28" s="1"/>
  <c r="I104" i="28"/>
  <c r="I105" i="28" s="1"/>
  <c r="J105" i="28"/>
  <c r="K104" i="28"/>
  <c r="K105" i="28" s="1"/>
  <c r="L104" i="28"/>
  <c r="L105" i="28" s="1"/>
  <c r="N104" i="28"/>
  <c r="N105" i="28" s="1"/>
  <c r="T104" i="28"/>
  <c r="T105" i="28" s="1"/>
  <c r="U104" i="28"/>
  <c r="U105" i="28" s="1"/>
  <c r="V104" i="28"/>
  <c r="V105" i="28" s="1"/>
  <c r="X104" i="28"/>
  <c r="X105" i="28" s="1"/>
  <c r="Y104" i="28"/>
  <c r="Y105" i="28" s="1"/>
  <c r="Z104" i="28"/>
  <c r="Z105" i="28" s="1"/>
  <c r="AA104" i="28"/>
  <c r="AA105" i="28" s="1"/>
  <c r="AC104" i="28"/>
  <c r="AC105" i="28" s="1"/>
  <c r="AD104" i="28"/>
  <c r="AD105" i="28" s="1"/>
  <c r="AE104" i="28"/>
  <c r="AE105" i="28" s="1"/>
  <c r="AF105" i="28"/>
  <c r="I94" i="28"/>
  <c r="I95" i="28" s="1"/>
  <c r="N45" i="12"/>
  <c r="J94" i="28" s="1"/>
  <c r="J95" i="28" s="1"/>
  <c r="K94" i="28"/>
  <c r="K95" i="28" s="1"/>
  <c r="L94" i="28"/>
  <c r="L95" i="28" s="1"/>
  <c r="N94" i="28"/>
  <c r="N95" i="28" s="1"/>
  <c r="O94" i="28"/>
  <c r="O95" i="28" s="1"/>
  <c r="P94" i="28"/>
  <c r="P95" i="28" s="1"/>
  <c r="Q94" i="28"/>
  <c r="Q95" i="28" s="1"/>
  <c r="S94" i="28"/>
  <c r="S95" i="28" s="1"/>
  <c r="T94" i="28"/>
  <c r="T95" i="28" s="1"/>
  <c r="U94" i="28"/>
  <c r="U95" i="28" s="1"/>
  <c r="V94" i="28"/>
  <c r="V95" i="28" s="1"/>
  <c r="X94" i="28"/>
  <c r="X95" i="28" s="1"/>
  <c r="Y94" i="28"/>
  <c r="Y95" i="28" s="1"/>
  <c r="Z94" i="28"/>
  <c r="Z95" i="28" s="1"/>
  <c r="AA94" i="28"/>
  <c r="AA95" i="28" s="1"/>
  <c r="AC94" i="28"/>
  <c r="AC95" i="28" s="1"/>
  <c r="AD94" i="28"/>
  <c r="AD95" i="28" s="1"/>
  <c r="AE94" i="28"/>
  <c r="AE95" i="28" s="1"/>
  <c r="AF95" i="28"/>
  <c r="I89" i="28"/>
  <c r="I90" i="28" s="1"/>
  <c r="N43" i="12"/>
  <c r="J89" i="28" s="1"/>
  <c r="J90" i="28" s="1"/>
  <c r="K89" i="28"/>
  <c r="K90" i="28" s="1"/>
  <c r="L89" i="28"/>
  <c r="L90" i="28" s="1"/>
  <c r="N89" i="28"/>
  <c r="N90" i="28" s="1"/>
  <c r="O89" i="28"/>
  <c r="O90" i="28" s="1"/>
  <c r="P89" i="28"/>
  <c r="P90" i="28" s="1"/>
  <c r="Q89" i="28"/>
  <c r="Q90" i="28" s="1"/>
  <c r="S89" i="28"/>
  <c r="S90" i="28" s="1"/>
  <c r="T89" i="28"/>
  <c r="T90" i="28" s="1"/>
  <c r="U89" i="28"/>
  <c r="U90" i="28" s="1"/>
  <c r="V89" i="28"/>
  <c r="V90" i="28" s="1"/>
  <c r="X89" i="28"/>
  <c r="X90" i="28" s="1"/>
  <c r="Y89" i="28"/>
  <c r="Y90" i="28" s="1"/>
  <c r="Z89" i="28"/>
  <c r="Z90" i="28" s="1"/>
  <c r="AA89" i="28"/>
  <c r="AA90" i="28" s="1"/>
  <c r="AC89" i="28"/>
  <c r="AC90" i="28" s="1"/>
  <c r="AD89" i="28"/>
  <c r="AD90" i="28" s="1"/>
  <c r="AE89" i="28"/>
  <c r="AE90" i="28" s="1"/>
  <c r="AF90" i="28"/>
  <c r="I84" i="28"/>
  <c r="I85" i="28" s="1"/>
  <c r="N41" i="12"/>
  <c r="J84" i="28" s="1"/>
  <c r="J85" i="28" s="1"/>
  <c r="K84" i="28"/>
  <c r="K85" i="28" s="1"/>
  <c r="L84" i="28"/>
  <c r="L85" i="28" s="1"/>
  <c r="N84" i="28"/>
  <c r="N85" i="28" s="1"/>
  <c r="O84" i="28"/>
  <c r="O85" i="28" s="1"/>
  <c r="P84" i="28"/>
  <c r="P85" i="28" s="1"/>
  <c r="Q84" i="28"/>
  <c r="Q85" i="28" s="1"/>
  <c r="S84" i="28"/>
  <c r="S85" i="28" s="1"/>
  <c r="T84" i="28"/>
  <c r="T85" i="28" s="1"/>
  <c r="U84" i="28"/>
  <c r="U85" i="28" s="1"/>
  <c r="V84" i="28"/>
  <c r="V85" i="28" s="1"/>
  <c r="X84" i="28"/>
  <c r="X85" i="28" s="1"/>
  <c r="Y84" i="28"/>
  <c r="Y85" i="28" s="1"/>
  <c r="Z84" i="28"/>
  <c r="Z85" i="28" s="1"/>
  <c r="AA84" i="28"/>
  <c r="AA85" i="28" s="1"/>
  <c r="AC84" i="28"/>
  <c r="AC85" i="28" s="1"/>
  <c r="AD84" i="28"/>
  <c r="AD85" i="28" s="1"/>
  <c r="AE84" i="28"/>
  <c r="AE85" i="28" s="1"/>
  <c r="AF85" i="28"/>
  <c r="I79" i="28"/>
  <c r="I80" i="28" s="1"/>
  <c r="N39" i="12"/>
  <c r="K79" i="28"/>
  <c r="K80" i="28" s="1"/>
  <c r="L79" i="28"/>
  <c r="L80" i="28" s="1"/>
  <c r="N79" i="28"/>
  <c r="N80" i="28" s="1"/>
  <c r="O79" i="28"/>
  <c r="O80" i="28" s="1"/>
  <c r="P79" i="28"/>
  <c r="P80" i="28" s="1"/>
  <c r="Q79" i="28"/>
  <c r="Q80" i="28" s="1"/>
  <c r="S79" i="28"/>
  <c r="S80" i="28" s="1"/>
  <c r="T79" i="28"/>
  <c r="T80" i="28" s="1"/>
  <c r="U79" i="28"/>
  <c r="U80" i="28" s="1"/>
  <c r="V79" i="28"/>
  <c r="V80" i="28" s="1"/>
  <c r="X79" i="28"/>
  <c r="X80" i="28" s="1"/>
  <c r="Y79" i="28"/>
  <c r="Y80" i="28" s="1"/>
  <c r="Z79" i="28"/>
  <c r="Z80" i="28" s="1"/>
  <c r="AA79" i="28"/>
  <c r="AA80" i="28" s="1"/>
  <c r="AC79" i="28"/>
  <c r="AC80" i="28" s="1"/>
  <c r="AD79" i="28"/>
  <c r="AD80" i="28" s="1"/>
  <c r="AE79" i="28"/>
  <c r="AE80" i="28" s="1"/>
  <c r="AF80" i="28"/>
  <c r="J58" i="28"/>
  <c r="J59" i="28" s="1"/>
  <c r="N29" i="12"/>
  <c r="K58" i="28" s="1"/>
  <c r="K59" i="28" s="1"/>
  <c r="L58" i="28"/>
  <c r="L59" i="28" s="1"/>
  <c r="N58" i="28"/>
  <c r="N59" i="28" s="1"/>
  <c r="O58" i="28"/>
  <c r="O59" i="28" s="1"/>
  <c r="P58" i="28"/>
  <c r="P59" i="28" s="1"/>
  <c r="Q58" i="28"/>
  <c r="Q59" i="28" s="1"/>
  <c r="S58" i="28"/>
  <c r="S59" i="28" s="1"/>
  <c r="T58" i="28"/>
  <c r="T59" i="28" s="1"/>
  <c r="U58" i="28"/>
  <c r="U59" i="28" s="1"/>
  <c r="V58" i="28"/>
  <c r="V59" i="28" s="1"/>
  <c r="X58" i="28"/>
  <c r="X59" i="28" s="1"/>
  <c r="Y58" i="28"/>
  <c r="Y59" i="28" s="1"/>
  <c r="Z58" i="28"/>
  <c r="Z59" i="28" s="1"/>
  <c r="AA58" i="28"/>
  <c r="AA59" i="28" s="1"/>
  <c r="AC58" i="28"/>
  <c r="AC59" i="28" s="1"/>
  <c r="AD58" i="28"/>
  <c r="AD59" i="28" s="1"/>
  <c r="AE58" i="28"/>
  <c r="AE59" i="28" s="1"/>
  <c r="AF58" i="28"/>
  <c r="AF59" i="28" s="1"/>
  <c r="AG58" i="28"/>
  <c r="AG59" i="28" s="1"/>
  <c r="J53" i="28"/>
  <c r="J54" i="28" s="1"/>
  <c r="N27" i="12"/>
  <c r="K53" i="28" s="1"/>
  <c r="K54" i="28" s="1"/>
  <c r="L53" i="28"/>
  <c r="L54" i="28" s="1"/>
  <c r="N53" i="28"/>
  <c r="N54" i="28" s="1"/>
  <c r="O53" i="28"/>
  <c r="O54" i="28" s="1"/>
  <c r="P53" i="28"/>
  <c r="P54" i="28" s="1"/>
  <c r="Q53" i="28"/>
  <c r="Q54" i="28" s="1"/>
  <c r="S53" i="28"/>
  <c r="S54" i="28" s="1"/>
  <c r="T53" i="28"/>
  <c r="T54" i="28" s="1"/>
  <c r="U53" i="28"/>
  <c r="U54" i="28" s="1"/>
  <c r="V53" i="28"/>
  <c r="V54" i="28" s="1"/>
  <c r="X53" i="28"/>
  <c r="X54" i="28" s="1"/>
  <c r="Y53" i="28"/>
  <c r="Y54" i="28" s="1"/>
  <c r="Z53" i="28"/>
  <c r="Z54" i="28" s="1"/>
  <c r="AA53" i="28"/>
  <c r="AA54" i="28" s="1"/>
  <c r="AC53" i="28"/>
  <c r="AC54" i="28" s="1"/>
  <c r="AD53" i="28"/>
  <c r="AD54" i="28" s="1"/>
  <c r="AE53" i="28"/>
  <c r="AE54" i="28" s="1"/>
  <c r="AF53" i="28"/>
  <c r="AF54" i="28" s="1"/>
  <c r="AG53" i="28"/>
  <c r="AG54" i="28" s="1"/>
  <c r="J48" i="28"/>
  <c r="J49" i="28" s="1"/>
  <c r="N25" i="12"/>
  <c r="K48" i="28" s="1"/>
  <c r="K49" i="28" s="1"/>
  <c r="L48" i="28"/>
  <c r="L49" i="28" s="1"/>
  <c r="N48" i="28"/>
  <c r="N49" i="28" s="1"/>
  <c r="O48" i="28"/>
  <c r="O49" i="28" s="1"/>
  <c r="P48" i="28"/>
  <c r="P49" i="28" s="1"/>
  <c r="Q48" i="28"/>
  <c r="Q49" i="28" s="1"/>
  <c r="S48" i="28"/>
  <c r="S49" i="28" s="1"/>
  <c r="T48" i="28"/>
  <c r="T49" i="28" s="1"/>
  <c r="U48" i="28"/>
  <c r="U49" i="28" s="1"/>
  <c r="V48" i="28"/>
  <c r="V49" i="28" s="1"/>
  <c r="X48" i="28"/>
  <c r="X49" i="28" s="1"/>
  <c r="Y48" i="28"/>
  <c r="Y49" i="28" s="1"/>
  <c r="Z48" i="28"/>
  <c r="Z49" i="28" s="1"/>
  <c r="AA48" i="28"/>
  <c r="AA49" i="28" s="1"/>
  <c r="AC48" i="28"/>
  <c r="AC49" i="28" s="1"/>
  <c r="AD48" i="28"/>
  <c r="AD49" i="28" s="1"/>
  <c r="AE48" i="28"/>
  <c r="AE49" i="28" s="1"/>
  <c r="AF48" i="28"/>
  <c r="AF49" i="28" s="1"/>
  <c r="AG48" i="28"/>
  <c r="AG49" i="28" s="1"/>
  <c r="J43" i="28"/>
  <c r="J44" i="28" s="1"/>
  <c r="N23" i="12"/>
  <c r="K43" i="28" s="1"/>
  <c r="K44" i="28" s="1"/>
  <c r="L43" i="28"/>
  <c r="L44" i="28" s="1"/>
  <c r="N43" i="28"/>
  <c r="N44" i="28" s="1"/>
  <c r="O43" i="28"/>
  <c r="O44" i="28" s="1"/>
  <c r="P43" i="28"/>
  <c r="P44" i="28" s="1"/>
  <c r="Q43" i="28"/>
  <c r="Q44" i="28" s="1"/>
  <c r="S43" i="28"/>
  <c r="S44" i="28" s="1"/>
  <c r="T43" i="28"/>
  <c r="T44" i="28" s="1"/>
  <c r="U43" i="28"/>
  <c r="U44" i="28" s="1"/>
  <c r="V43" i="28"/>
  <c r="V44" i="28" s="1"/>
  <c r="X43" i="28"/>
  <c r="X44" i="28" s="1"/>
  <c r="Y43" i="28"/>
  <c r="Y44" i="28" s="1"/>
  <c r="Z43" i="28"/>
  <c r="Z44" i="28" s="1"/>
  <c r="AA43" i="28"/>
  <c r="AA44" i="28" s="1"/>
  <c r="AC43" i="28"/>
  <c r="AC44" i="28" s="1"/>
  <c r="AD43" i="28"/>
  <c r="AD44" i="28" s="1"/>
  <c r="AE43" i="28"/>
  <c r="AE44" i="28" s="1"/>
  <c r="AF43" i="28"/>
  <c r="AF44" i="28" s="1"/>
  <c r="AG43" i="28"/>
  <c r="AG44" i="28" s="1"/>
  <c r="J38" i="28"/>
  <c r="J39" i="28" s="1"/>
  <c r="N21" i="12"/>
  <c r="K38" i="28" s="1"/>
  <c r="K39" i="28" s="1"/>
  <c r="L38" i="28"/>
  <c r="L39" i="28" s="1"/>
  <c r="N38" i="28"/>
  <c r="N39" i="28" s="1"/>
  <c r="O38" i="28"/>
  <c r="O39" i="28" s="1"/>
  <c r="P38" i="28"/>
  <c r="P39" i="28" s="1"/>
  <c r="Q38" i="28"/>
  <c r="Q39" i="28" s="1"/>
  <c r="S38" i="28"/>
  <c r="S39" i="28" s="1"/>
  <c r="T38" i="28"/>
  <c r="T39" i="28" s="1"/>
  <c r="U38" i="28"/>
  <c r="U39" i="28" s="1"/>
  <c r="V38" i="28"/>
  <c r="V39" i="28" s="1"/>
  <c r="X38" i="28"/>
  <c r="X39" i="28" s="1"/>
  <c r="Y38" i="28"/>
  <c r="Y39" i="28" s="1"/>
  <c r="Z38" i="28"/>
  <c r="Z39" i="28" s="1"/>
  <c r="AA38" i="28"/>
  <c r="AA39" i="28" s="1"/>
  <c r="AC38" i="28"/>
  <c r="AC39" i="28" s="1"/>
  <c r="AD38" i="28"/>
  <c r="AD39" i="28" s="1"/>
  <c r="AE38" i="28"/>
  <c r="AE39" i="28" s="1"/>
  <c r="AF38" i="28"/>
  <c r="AF39" i="28" s="1"/>
  <c r="AG38" i="28"/>
  <c r="AG39" i="28" s="1"/>
  <c r="J33" i="28"/>
  <c r="J34" i="28" s="1"/>
  <c r="N19" i="12"/>
  <c r="J27" i="28"/>
  <c r="J28" i="28" s="1"/>
  <c r="K27" i="28"/>
  <c r="K28" i="28" s="1"/>
  <c r="L27" i="28"/>
  <c r="L28" i="28" s="1"/>
  <c r="N27" i="28"/>
  <c r="N28" i="28" s="1"/>
  <c r="O27" i="28"/>
  <c r="O28" i="28" s="1"/>
  <c r="P27" i="28"/>
  <c r="P28" i="28" s="1"/>
  <c r="Q27" i="28"/>
  <c r="Q28" i="28" s="1"/>
  <c r="S27" i="28"/>
  <c r="S28" i="28" s="1"/>
  <c r="T27" i="28"/>
  <c r="T28" i="28" s="1"/>
  <c r="U27" i="28"/>
  <c r="U28" i="28" s="1"/>
  <c r="V27" i="28"/>
  <c r="V28" i="28" s="1"/>
  <c r="X27" i="28"/>
  <c r="X28" i="28" s="1"/>
  <c r="Y27" i="28"/>
  <c r="Y28" i="28" s="1"/>
  <c r="Z27" i="28"/>
  <c r="Z28" i="28" s="1"/>
  <c r="AA27" i="28"/>
  <c r="AA28" i="28" s="1"/>
  <c r="AC27" i="28"/>
  <c r="AC28" i="28" s="1"/>
  <c r="AD27" i="28"/>
  <c r="AD28" i="28" s="1"/>
  <c r="AE27" i="28"/>
  <c r="AE28" i="28" s="1"/>
  <c r="AF27" i="28"/>
  <c r="AF28" i="28" s="1"/>
  <c r="AG27" i="28"/>
  <c r="AG28" i="28" s="1"/>
  <c r="I27" i="28"/>
  <c r="I28" i="28" s="1"/>
  <c r="F27" i="28"/>
  <c r="F28" i="28" s="1"/>
  <c r="G27" i="28"/>
  <c r="G28" i="28" s="1"/>
  <c r="E27" i="28"/>
  <c r="E28" i="28" s="1"/>
  <c r="J22" i="28"/>
  <c r="J23" i="28" s="1"/>
  <c r="N13" i="12"/>
  <c r="K22" i="28" s="1"/>
  <c r="K23" i="28" s="1"/>
  <c r="L22" i="28"/>
  <c r="L23" i="28" s="1"/>
  <c r="N22" i="28"/>
  <c r="N23" i="28" s="1"/>
  <c r="O22" i="28"/>
  <c r="O23" i="28" s="1"/>
  <c r="P22" i="28"/>
  <c r="P23" i="28" s="1"/>
  <c r="Q22" i="28"/>
  <c r="Q23" i="28" s="1"/>
  <c r="S22" i="28"/>
  <c r="S23" i="28" s="1"/>
  <c r="T22" i="28"/>
  <c r="T23" i="28" s="1"/>
  <c r="U22" i="28"/>
  <c r="U23" i="28" s="1"/>
  <c r="V22" i="28"/>
  <c r="V23" i="28" s="1"/>
  <c r="X22" i="28"/>
  <c r="X23" i="28" s="1"/>
  <c r="Y22" i="28"/>
  <c r="Y23" i="28" s="1"/>
  <c r="Z22" i="28"/>
  <c r="Z23" i="28" s="1"/>
  <c r="AA22" i="28"/>
  <c r="AA23" i="28" s="1"/>
  <c r="AC22" i="28"/>
  <c r="AC23" i="28" s="1"/>
  <c r="AD22" i="28"/>
  <c r="AD23" i="28" s="1"/>
  <c r="AE22" i="28"/>
  <c r="AE23" i="28" s="1"/>
  <c r="AF22" i="28"/>
  <c r="AF23" i="28" s="1"/>
  <c r="AG22" i="28"/>
  <c r="AG23" i="28" s="1"/>
  <c r="J16" i="28"/>
  <c r="J17" i="28" s="1"/>
  <c r="N11" i="12"/>
  <c r="K16" i="28" s="1"/>
  <c r="K17" i="28" s="1"/>
  <c r="L16" i="28"/>
  <c r="L17" i="28" s="1"/>
  <c r="N16" i="28"/>
  <c r="N17" i="28" s="1"/>
  <c r="O16" i="28"/>
  <c r="O17" i="28" s="1"/>
  <c r="P16" i="28"/>
  <c r="P17" i="28" s="1"/>
  <c r="Q16" i="28"/>
  <c r="Q17" i="28" s="1"/>
  <c r="S16" i="28"/>
  <c r="S17" i="28" s="1"/>
  <c r="T16" i="28"/>
  <c r="T17" i="28" s="1"/>
  <c r="U16" i="28"/>
  <c r="U17" i="28" s="1"/>
  <c r="V16" i="28"/>
  <c r="V17" i="28" s="1"/>
  <c r="X16" i="28"/>
  <c r="X17" i="28" s="1"/>
  <c r="Y16" i="28"/>
  <c r="Y17" i="28" s="1"/>
  <c r="Z16" i="28"/>
  <c r="Z17" i="28" s="1"/>
  <c r="AA16" i="28"/>
  <c r="AA17" i="28" s="1"/>
  <c r="AC16" i="28"/>
  <c r="AC17" i="28" s="1"/>
  <c r="AD16" i="28"/>
  <c r="AD17" i="28" s="1"/>
  <c r="AE16" i="28"/>
  <c r="AE17" i="28" s="1"/>
  <c r="AF16" i="28"/>
  <c r="AF17" i="28" s="1"/>
  <c r="AG16" i="28"/>
  <c r="AG17" i="28" s="1"/>
  <c r="J11" i="28"/>
  <c r="J12" i="28" s="1"/>
  <c r="N9" i="12"/>
  <c r="K11" i="28" s="1"/>
  <c r="K12" i="28" s="1"/>
  <c r="L11" i="28"/>
  <c r="L12" i="28" s="1"/>
  <c r="N11" i="28"/>
  <c r="N12" i="28" s="1"/>
  <c r="O11" i="28"/>
  <c r="O12" i="28" s="1"/>
  <c r="P11" i="28"/>
  <c r="P12" i="28" s="1"/>
  <c r="Q11" i="28"/>
  <c r="Q12" i="28" s="1"/>
  <c r="S11" i="28"/>
  <c r="S12" i="28" s="1"/>
  <c r="T11" i="28"/>
  <c r="T12" i="28" s="1"/>
  <c r="U11" i="28"/>
  <c r="U12" i="28" s="1"/>
  <c r="V11" i="28"/>
  <c r="V12" i="28" s="1"/>
  <c r="X11" i="28"/>
  <c r="X12" i="28" s="1"/>
  <c r="Y11" i="28"/>
  <c r="Y12" i="28" s="1"/>
  <c r="Z11" i="28"/>
  <c r="Z12" i="28" s="1"/>
  <c r="AA11" i="28"/>
  <c r="AA12" i="28" s="1"/>
  <c r="AC11" i="28"/>
  <c r="AC12" i="28" s="1"/>
  <c r="AD11" i="28"/>
  <c r="AD12" i="28" s="1"/>
  <c r="AE11" i="28"/>
  <c r="AE12" i="28" s="1"/>
  <c r="AF11" i="28"/>
  <c r="AF12" i="28" s="1"/>
  <c r="AG11" i="28"/>
  <c r="AG12" i="28" s="1"/>
  <c r="I15" i="10" l="1"/>
  <c r="J79" i="28"/>
  <c r="J80" i="28" s="1"/>
  <c r="I20" i="10"/>
  <c r="L33" i="28"/>
  <c r="L34" i="28" s="1"/>
  <c r="U33" i="28"/>
  <c r="U34" i="28" s="1"/>
  <c r="T33" i="28"/>
  <c r="T34" i="28" s="1"/>
  <c r="AG33" i="28"/>
  <c r="AG34" i="28" s="1"/>
  <c r="S33" i="28"/>
  <c r="S34" i="28" s="1"/>
  <c r="AF33" i="28"/>
  <c r="AF34" i="28" s="1"/>
  <c r="AE33" i="28"/>
  <c r="AE34" i="28" s="1"/>
  <c r="P33" i="28"/>
  <c r="P34" i="28" s="1"/>
  <c r="Z33" i="28"/>
  <c r="Z34" i="28" s="1"/>
  <c r="AD33" i="28"/>
  <c r="AD34" i="28" s="1"/>
  <c r="O33" i="28"/>
  <c r="O34" i="28" s="1"/>
  <c r="Q33" i="28"/>
  <c r="Q34" i="28" s="1"/>
  <c r="AC33" i="28"/>
  <c r="AC34" i="28" s="1"/>
  <c r="N33" i="28"/>
  <c r="N34" i="28" s="1"/>
  <c r="AA33" i="28"/>
  <c r="AA34" i="28" s="1"/>
  <c r="X33" i="28"/>
  <c r="X34" i="28" s="1"/>
  <c r="K33" i="28"/>
  <c r="K34" i="28" s="1"/>
  <c r="Y33" i="28"/>
  <c r="Y34" i="28" s="1"/>
  <c r="V33" i="28"/>
  <c r="V34" i="28" s="1"/>
  <c r="M69" i="12"/>
  <c r="K69" i="12"/>
  <c r="J69" i="12"/>
  <c r="E40" i="23" l="1"/>
  <c r="E39" i="23"/>
  <c r="E36" i="23"/>
  <c r="E35" i="23"/>
  <c r="E34" i="23"/>
  <c r="E33" i="23"/>
  <c r="E31" i="23"/>
  <c r="E30" i="23"/>
  <c r="E29" i="23"/>
  <c r="E28" i="23"/>
  <c r="E27" i="23"/>
  <c r="E26" i="23"/>
  <c r="E25" i="23"/>
  <c r="E24" i="23"/>
  <c r="E21" i="23"/>
  <c r="E20" i="23"/>
  <c r="E19" i="23"/>
  <c r="E18" i="23"/>
  <c r="E17" i="23"/>
  <c r="E16" i="23"/>
  <c r="E15" i="23"/>
  <c r="E14" i="23"/>
  <c r="E13" i="23"/>
  <c r="E10" i="23"/>
  <c r="E9" i="23"/>
  <c r="E8" i="23"/>
  <c r="E7" i="23"/>
  <c r="E6" i="23"/>
  <c r="E4" i="23"/>
  <c r="C41" i="23"/>
  <c r="B41" i="23"/>
  <c r="C37" i="23"/>
  <c r="B37" i="23"/>
  <c r="C32" i="23"/>
  <c r="B32" i="23"/>
  <c r="C22" i="23"/>
  <c r="B22" i="23"/>
  <c r="C11" i="23"/>
  <c r="B11" i="23"/>
  <c r="I10" i="10" l="1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F60" i="12" l="1"/>
  <c r="AG60" i="12" s="1"/>
  <c r="AH60" i="12" s="1"/>
  <c r="I24" i="10" s="1"/>
  <c r="N55" i="12"/>
  <c r="M55" i="12"/>
  <c r="L55" i="12"/>
  <c r="K55" i="12"/>
  <c r="J55" i="12"/>
  <c r="I55" i="12"/>
  <c r="WXJ54" i="12"/>
  <c r="WUX54" i="12"/>
  <c r="WSL54" i="12"/>
  <c r="WPZ54" i="12"/>
  <c r="WNN54" i="12"/>
  <c r="WLB54" i="12"/>
  <c r="WIP54" i="12"/>
  <c r="WGD54" i="12"/>
  <c r="WDR54" i="12"/>
  <c r="WBF54" i="12"/>
  <c r="VYT54" i="12"/>
  <c r="VWH54" i="12"/>
  <c r="VTV54" i="12"/>
  <c r="VRJ54" i="12"/>
  <c r="VOX54" i="12"/>
  <c r="VML54" i="12"/>
  <c r="VJZ54" i="12"/>
  <c r="VHN54" i="12"/>
  <c r="VFB54" i="12"/>
  <c r="VCP54" i="12"/>
  <c r="VAD54" i="12"/>
  <c r="UXR54" i="12"/>
  <c r="UVF54" i="12"/>
  <c r="UST54" i="12"/>
  <c r="UQH54" i="12"/>
  <c r="UNV54" i="12"/>
  <c r="ULJ54" i="12"/>
  <c r="UIX54" i="12"/>
  <c r="UGL54" i="12"/>
  <c r="UDZ54" i="12"/>
  <c r="UBN54" i="12"/>
  <c r="TZB54" i="12"/>
  <c r="TWP54" i="12"/>
  <c r="TUD54" i="12"/>
  <c r="TRR54" i="12"/>
  <c r="TPF54" i="12"/>
  <c r="TMT54" i="12"/>
  <c r="TKH54" i="12"/>
  <c r="THV54" i="12"/>
  <c r="TFJ54" i="12"/>
  <c r="TCX54" i="12"/>
  <c r="TAL54" i="12"/>
  <c r="SXZ54" i="12"/>
  <c r="SVN54" i="12"/>
  <c r="STB54" i="12"/>
  <c r="SQP54" i="12"/>
  <c r="SOD54" i="12"/>
  <c r="SLR54" i="12"/>
  <c r="SJF54" i="12"/>
  <c r="SGT54" i="12"/>
  <c r="SEH54" i="12"/>
  <c r="SBV54" i="12"/>
  <c r="RZJ54" i="12"/>
  <c r="RWX54" i="12"/>
  <c r="RUL54" i="12"/>
  <c r="RRZ54" i="12"/>
  <c r="RPN54" i="12"/>
  <c r="RNB54" i="12"/>
  <c r="RKP54" i="12"/>
  <c r="RID54" i="12"/>
  <c r="RFR54" i="12"/>
  <c r="RDF54" i="12"/>
  <c r="RAT54" i="12"/>
  <c r="QYH54" i="12"/>
  <c r="QVV54" i="12"/>
  <c r="QTJ54" i="12"/>
  <c r="QQX54" i="12"/>
  <c r="QOL54" i="12"/>
  <c r="QLZ54" i="12"/>
  <c r="QJN54" i="12"/>
  <c r="QHB54" i="12"/>
  <c r="QEP54" i="12"/>
  <c r="QCD54" i="12"/>
  <c r="PZR54" i="12"/>
  <c r="PXF54" i="12"/>
  <c r="PUT54" i="12"/>
  <c r="PSH54" i="12"/>
  <c r="PPV54" i="12"/>
  <c r="PNJ54" i="12"/>
  <c r="PKX54" i="12"/>
  <c r="PIL54" i="12"/>
  <c r="PFZ54" i="12"/>
  <c r="PDN54" i="12"/>
  <c r="PBB54" i="12"/>
  <c r="OYP54" i="12"/>
  <c r="OWD54" i="12"/>
  <c r="OTR54" i="12"/>
  <c r="ORF54" i="12"/>
  <c r="OOT54" i="12"/>
  <c r="OMH54" i="12"/>
  <c r="OJV54" i="12"/>
  <c r="OHJ54" i="12"/>
  <c r="OEX54" i="12"/>
  <c r="OCL54" i="12"/>
  <c r="NZZ54" i="12"/>
  <c r="NXN54" i="12"/>
  <c r="NVB54" i="12"/>
  <c r="NSP54" i="12"/>
  <c r="NQD54" i="12"/>
  <c r="NNR54" i="12"/>
  <c r="NLF54" i="12"/>
  <c r="NIT54" i="12"/>
  <c r="NGH54" i="12"/>
  <c r="NDV54" i="12"/>
  <c r="NBJ54" i="12"/>
  <c r="MYX54" i="12"/>
  <c r="MWL54" i="12"/>
  <c r="MTZ54" i="12"/>
  <c r="MRN54" i="12"/>
  <c r="MPB54" i="12"/>
  <c r="MMP54" i="12"/>
  <c r="MKD54" i="12"/>
  <c r="MHR54" i="12"/>
  <c r="MFF54" i="12"/>
  <c r="MCT54" i="12"/>
  <c r="MAH54" i="12"/>
  <c r="LXV54" i="12"/>
  <c r="LVJ54" i="12"/>
  <c r="LSX54" i="12"/>
  <c r="LQL54" i="12"/>
  <c r="LNZ54" i="12"/>
  <c r="LLN54" i="12"/>
  <c r="LJB54" i="12"/>
  <c r="LGP54" i="12"/>
  <c r="LED54" i="12"/>
  <c r="LBR54" i="12"/>
  <c r="KZF54" i="12"/>
  <c r="KWT54" i="12"/>
  <c r="KUH54" i="12"/>
  <c r="KRV54" i="12"/>
  <c r="KPJ54" i="12"/>
  <c r="KMX54" i="12"/>
  <c r="KKL54" i="12"/>
  <c r="KHZ54" i="12"/>
  <c r="KFN54" i="12"/>
  <c r="KDB54" i="12"/>
  <c r="KAP54" i="12"/>
  <c r="JYD54" i="12"/>
  <c r="JVR54" i="12"/>
  <c r="JTF54" i="12"/>
  <c r="JQT54" i="12"/>
  <c r="JOH54" i="12"/>
  <c r="JLV54" i="12"/>
  <c r="JJJ54" i="12"/>
  <c r="JGX54" i="12"/>
  <c r="JEL54" i="12"/>
  <c r="JBZ54" i="12"/>
  <c r="IZN54" i="12"/>
  <c r="IXB54" i="12"/>
  <c r="IUP54" i="12"/>
  <c r="ISD54" i="12"/>
  <c r="IPR54" i="12"/>
  <c r="INF54" i="12"/>
  <c r="IKT54" i="12"/>
  <c r="IIH54" i="12"/>
  <c r="IFV54" i="12"/>
  <c r="IDJ54" i="12"/>
  <c r="IAX54" i="12"/>
  <c r="HYL54" i="12"/>
  <c r="HVZ54" i="12"/>
  <c r="HTN54" i="12"/>
  <c r="HRB54" i="12"/>
  <c r="HOP54" i="12"/>
  <c r="HMD54" i="12"/>
  <c r="HJR54" i="12"/>
  <c r="HHF54" i="12"/>
  <c r="HET54" i="12"/>
  <c r="HCH54" i="12"/>
  <c r="GZV54" i="12"/>
  <c r="GXJ54" i="12"/>
  <c r="GUX54" i="12"/>
  <c r="GSL54" i="12"/>
  <c r="GPZ54" i="12"/>
  <c r="GNN54" i="12"/>
  <c r="GLB54" i="12"/>
  <c r="GIP54" i="12"/>
  <c r="GGD54" i="12"/>
  <c r="GDR54" i="12"/>
  <c r="GBF54" i="12"/>
  <c r="FYT54" i="12"/>
  <c r="FWH54" i="12"/>
  <c r="FTV54" i="12"/>
  <c r="FRJ54" i="12"/>
  <c r="FOX54" i="12"/>
  <c r="FML54" i="12"/>
  <c r="FJZ54" i="12"/>
  <c r="FHN54" i="12"/>
  <c r="FFB54" i="12"/>
  <c r="FCP54" i="12"/>
  <c r="FAD54" i="12"/>
  <c r="EXR54" i="12"/>
  <c r="EVF54" i="12"/>
  <c r="EST54" i="12"/>
  <c r="EQH54" i="12"/>
  <c r="ENV54" i="12"/>
  <c r="ELJ54" i="12"/>
  <c r="EIX54" i="12"/>
  <c r="EGL54" i="12"/>
  <c r="EDZ54" i="12"/>
  <c r="EBN54" i="12"/>
  <c r="DZB54" i="12"/>
  <c r="DWP54" i="12"/>
  <c r="DUD54" i="12"/>
  <c r="DRR54" i="12"/>
  <c r="DPF54" i="12"/>
  <c r="DMT54" i="12"/>
  <c r="DKH54" i="12"/>
  <c r="DHV54" i="12"/>
  <c r="DFJ54" i="12"/>
  <c r="DCX54" i="12"/>
  <c r="DAL54" i="12"/>
  <c r="CXZ54" i="12"/>
  <c r="CVN54" i="12"/>
  <c r="CTB54" i="12"/>
  <c r="CQP54" i="12"/>
  <c r="COD54" i="12"/>
  <c r="CLR54" i="12"/>
  <c r="CJF54" i="12"/>
  <c r="CGT54" i="12"/>
  <c r="CEH54" i="12"/>
  <c r="CBV54" i="12"/>
  <c r="BZJ54" i="12"/>
  <c r="BWX54" i="12"/>
  <c r="BUL54" i="12"/>
  <c r="BRZ54" i="12"/>
  <c r="BPN54" i="12"/>
  <c r="BNB54" i="12"/>
  <c r="BKP54" i="12"/>
  <c r="BID54" i="12"/>
  <c r="BFR54" i="12"/>
  <c r="BDF54" i="12"/>
  <c r="BAT54" i="12"/>
  <c r="AYH54" i="12"/>
  <c r="AVV54" i="12"/>
  <c r="ATJ54" i="12"/>
  <c r="AQX54" i="12"/>
  <c r="AOL54" i="12"/>
  <c r="ALZ54" i="12"/>
  <c r="AJN54" i="12"/>
  <c r="AHB54" i="12"/>
  <c r="AEP54" i="12"/>
  <c r="ACD54" i="12"/>
  <c r="ZR54" i="12"/>
  <c r="XF54" i="12"/>
  <c r="UT54" i="12"/>
  <c r="SH54" i="12"/>
  <c r="PV54" i="12"/>
  <c r="NJ54" i="12"/>
  <c r="KX54" i="12"/>
  <c r="IL54" i="12"/>
  <c r="FZ54" i="12"/>
  <c r="DN54" i="12"/>
  <c r="AF52" i="12"/>
  <c r="AG52" i="12" s="1"/>
  <c r="AF50" i="12"/>
  <c r="M20" i="10"/>
  <c r="M35" i="10" s="1"/>
  <c r="AF46" i="12"/>
  <c r="AG46" i="12" s="1"/>
  <c r="AK46" i="12" s="1"/>
  <c r="AF44" i="12"/>
  <c r="AG44" i="12" s="1"/>
  <c r="AF42" i="12"/>
  <c r="AF40" i="12"/>
  <c r="AG40" i="12" s="1"/>
  <c r="AF38" i="12"/>
  <c r="AG38" i="12" s="1"/>
  <c r="AH38" i="12" s="1"/>
  <c r="BB37" i="12"/>
  <c r="BB34" i="12"/>
  <c r="BB32" i="12"/>
  <c r="AF28" i="12"/>
  <c r="AG28" i="12" s="1"/>
  <c r="AF26" i="12"/>
  <c r="AG26" i="12" s="1"/>
  <c r="AF24" i="12"/>
  <c r="AG24" i="12" s="1"/>
  <c r="AF20" i="12"/>
  <c r="AG20" i="12" s="1"/>
  <c r="AF18" i="12"/>
  <c r="AG18" i="12" s="1"/>
  <c r="AH18" i="12" s="1"/>
  <c r="BB17" i="12"/>
  <c r="AF14" i="12"/>
  <c r="AG14" i="12" s="1"/>
  <c r="AF12" i="12"/>
  <c r="AG12" i="12" s="1"/>
  <c r="AF10" i="12"/>
  <c r="AG10" i="12" s="1"/>
  <c r="AF8" i="12"/>
  <c r="AG8" i="12" s="1"/>
  <c r="BB7" i="12"/>
  <c r="AF6" i="12"/>
  <c r="AG6" i="12" s="1"/>
  <c r="AG5" i="28"/>
  <c r="AG6" i="28" s="1"/>
  <c r="AF5" i="28"/>
  <c r="AF6" i="28" s="1"/>
  <c r="AE5" i="28"/>
  <c r="AE6" i="28" s="1"/>
  <c r="AD5" i="28"/>
  <c r="AD6" i="28" s="1"/>
  <c r="AC5" i="28"/>
  <c r="AC6" i="28" s="1"/>
  <c r="AA5" i="28"/>
  <c r="AA6" i="28" s="1"/>
  <c r="Z5" i="28"/>
  <c r="Z6" i="28" s="1"/>
  <c r="Y5" i="28"/>
  <c r="Y6" i="28" s="1"/>
  <c r="X5" i="28"/>
  <c r="X6" i="28" s="1"/>
  <c r="V5" i="28"/>
  <c r="V6" i="28" s="1"/>
  <c r="U5" i="28"/>
  <c r="U6" i="28" s="1"/>
  <c r="T5" i="28"/>
  <c r="T6" i="28" s="1"/>
  <c r="S5" i="28"/>
  <c r="S6" i="28" s="1"/>
  <c r="Q5" i="28"/>
  <c r="Q6" i="28" s="1"/>
  <c r="P5" i="28"/>
  <c r="P6" i="28" s="1"/>
  <c r="O5" i="28"/>
  <c r="O6" i="28" s="1"/>
  <c r="N5" i="28"/>
  <c r="N6" i="28" s="1"/>
  <c r="L5" i="28"/>
  <c r="L6" i="28" s="1"/>
  <c r="K5" i="28"/>
  <c r="K6" i="28" s="1"/>
  <c r="J5" i="28"/>
  <c r="J6" i="28" s="1"/>
  <c r="I5" i="28"/>
  <c r="I6" i="28" s="1"/>
  <c r="G5" i="28"/>
  <c r="G6" i="28" s="1"/>
  <c r="F5" i="28"/>
  <c r="F6" i="28" s="1"/>
  <c r="E5" i="28"/>
  <c r="E6" i="28" s="1"/>
  <c r="AA34" i="10"/>
  <c r="Z35" i="10"/>
  <c r="Y30" i="10"/>
  <c r="Y35" i="10" s="1"/>
  <c r="X30" i="10"/>
  <c r="X35" i="10" s="1"/>
  <c r="W30" i="10"/>
  <c r="W35" i="10" s="1"/>
  <c r="V30" i="10"/>
  <c r="V35" i="10" s="1"/>
  <c r="U30" i="10"/>
  <c r="U35" i="10" s="1"/>
  <c r="T30" i="10"/>
  <c r="T35" i="10" s="1"/>
  <c r="S30" i="10"/>
  <c r="S35" i="10" s="1"/>
  <c r="R30" i="10"/>
  <c r="R35" i="10" s="1"/>
  <c r="Q30" i="10"/>
  <c r="Q35" i="10" s="1"/>
  <c r="P30" i="10"/>
  <c r="O30" i="10"/>
  <c r="N30" i="10"/>
  <c r="M30" i="10"/>
  <c r="L30" i="10"/>
  <c r="L35" i="10" s="1"/>
  <c r="K30" i="10"/>
  <c r="K35" i="10" s="1"/>
  <c r="J30" i="10"/>
  <c r="J35" i="10" s="1"/>
  <c r="I30" i="10"/>
  <c r="I35" i="10" s="1"/>
  <c r="Q104" i="28" l="1"/>
  <c r="Q105" i="28" s="1"/>
  <c r="O20" i="10"/>
  <c r="O35" i="10" s="1"/>
  <c r="S104" i="28"/>
  <c r="S105" i="28" s="1"/>
  <c r="P20" i="10"/>
  <c r="P35" i="10" s="1"/>
  <c r="AQ52" i="12"/>
  <c r="AN52" i="12"/>
  <c r="AW52" i="12"/>
  <c r="AL52" i="12"/>
  <c r="AX52" i="12"/>
  <c r="AM52" i="12"/>
  <c r="AP52" i="12"/>
  <c r="AY52" i="12"/>
  <c r="AK52" i="12"/>
  <c r="AR52" i="12"/>
  <c r="AV52" i="12"/>
  <c r="AS52" i="12"/>
  <c r="AU52" i="12"/>
  <c r="AT52" i="12"/>
  <c r="AO52" i="12"/>
  <c r="O104" i="28"/>
  <c r="O105" i="28" s="1"/>
  <c r="P104" i="28"/>
  <c r="P105" i="28" s="1"/>
  <c r="N20" i="10"/>
  <c r="N35" i="10" s="1"/>
  <c r="AO46" i="12"/>
  <c r="AJ46" i="12"/>
  <c r="AS46" i="12"/>
  <c r="AU46" i="12"/>
  <c r="AP46" i="12"/>
  <c r="AX46" i="12"/>
  <c r="AV46" i="12"/>
  <c r="AQ46" i="12"/>
  <c r="AW46" i="12"/>
  <c r="AM46" i="12"/>
  <c r="AT46" i="12"/>
  <c r="AR46" i="12"/>
  <c r="AN46" i="12"/>
  <c r="AL46" i="12"/>
  <c r="AY46" i="12"/>
  <c r="AG42" i="12"/>
  <c r="AK42" i="12" s="1"/>
  <c r="AG62" i="12"/>
  <c r="AF62" i="12"/>
  <c r="AF16" i="12"/>
  <c r="AG16" i="12"/>
  <c r="AG36" i="12"/>
  <c r="AF36" i="12"/>
  <c r="AW64" i="12"/>
  <c r="AM64" i="12"/>
  <c r="AM68" i="12" s="1"/>
  <c r="AS64" i="12"/>
  <c r="AU64" i="12"/>
  <c r="AU68" i="12" s="1"/>
  <c r="AO64" i="12"/>
  <c r="AP64" i="12"/>
  <c r="AQ64" i="12"/>
  <c r="AX64" i="12"/>
  <c r="AY64" i="12"/>
  <c r="AY68" i="12" s="1"/>
  <c r="AT64" i="12"/>
  <c r="AL64" i="12"/>
  <c r="AK64" i="12"/>
  <c r="P37" i="12"/>
  <c r="Y37" i="12"/>
  <c r="AA37" i="12"/>
  <c r="U37" i="12"/>
  <c r="AB37" i="12"/>
  <c r="W37" i="12"/>
  <c r="Z37" i="12"/>
  <c r="O37" i="12"/>
  <c r="AC37" i="12"/>
  <c r="T37" i="12"/>
  <c r="Q37" i="12"/>
  <c r="AD37" i="12"/>
  <c r="AE37" i="12"/>
  <c r="V37" i="12"/>
  <c r="S37" i="12"/>
  <c r="R37" i="12"/>
  <c r="X37" i="12"/>
  <c r="AB17" i="12"/>
  <c r="Y17" i="12"/>
  <c r="P17" i="12"/>
  <c r="AE17" i="12"/>
  <c r="AA17" i="12"/>
  <c r="Q17" i="12"/>
  <c r="W17" i="12"/>
  <c r="U17" i="12"/>
  <c r="Z17" i="12"/>
  <c r="AD17" i="12"/>
  <c r="O17" i="12"/>
  <c r="R17" i="12"/>
  <c r="T17" i="12"/>
  <c r="V17" i="12"/>
  <c r="X17" i="12"/>
  <c r="S17" i="12"/>
  <c r="AC17" i="12"/>
  <c r="Q7" i="12"/>
  <c r="AB7" i="12"/>
  <c r="X7" i="12"/>
  <c r="Y7" i="12"/>
  <c r="AD7" i="12"/>
  <c r="AE7" i="12"/>
  <c r="P7" i="12"/>
  <c r="S7" i="12"/>
  <c r="R7" i="12"/>
  <c r="AA7" i="12"/>
  <c r="AC7" i="12"/>
  <c r="U7" i="12"/>
  <c r="O7" i="12"/>
  <c r="W7" i="12"/>
  <c r="V7" i="12"/>
  <c r="Z7" i="12"/>
  <c r="T7" i="12"/>
  <c r="I29" i="10"/>
  <c r="AN64" i="12"/>
  <c r="AR64" i="12"/>
  <c r="AJ64" i="12"/>
  <c r="V29" i="10"/>
  <c r="AV64" i="12"/>
  <c r="AR60" i="12"/>
  <c r="S24" i="10" s="1"/>
  <c r="AO60" i="12"/>
  <c r="P24" i="10" s="1"/>
  <c r="AP60" i="12"/>
  <c r="Q24" i="10" s="1"/>
  <c r="AL60" i="12"/>
  <c r="M24" i="10" s="1"/>
  <c r="AY60" i="12"/>
  <c r="Z24" i="10" s="1"/>
  <c r="AJ60" i="12"/>
  <c r="K24" i="10" s="1"/>
  <c r="AH62" i="12"/>
  <c r="AI60" i="12"/>
  <c r="J24" i="10" s="1"/>
  <c r="AQ60" i="12"/>
  <c r="R24" i="10" s="1"/>
  <c r="AN60" i="12"/>
  <c r="O24" i="10" s="1"/>
  <c r="AW60" i="12"/>
  <c r="X24" i="10" s="1"/>
  <c r="AK60" i="12"/>
  <c r="L24" i="10" s="1"/>
  <c r="AX60" i="12"/>
  <c r="Y24" i="10" s="1"/>
  <c r="AM60" i="12"/>
  <c r="N24" i="10" s="1"/>
  <c r="AV60" i="12"/>
  <c r="W24" i="10" s="1"/>
  <c r="AS60" i="12"/>
  <c r="T24" i="10" s="1"/>
  <c r="AT60" i="12"/>
  <c r="U24" i="10" s="1"/>
  <c r="AU60" i="12"/>
  <c r="V24" i="10" s="1"/>
  <c r="AQ44" i="12"/>
  <c r="AM44" i="12"/>
  <c r="AX44" i="12"/>
  <c r="AK44" i="12"/>
  <c r="AW44" i="12"/>
  <c r="AN44" i="12"/>
  <c r="AS44" i="12"/>
  <c r="AT44" i="12"/>
  <c r="AU44" i="12"/>
  <c r="AL44" i="12"/>
  <c r="AR44" i="12"/>
  <c r="AO44" i="12"/>
  <c r="AP44" i="12"/>
  <c r="AY44" i="12"/>
  <c r="AV44" i="12"/>
  <c r="AL24" i="12"/>
  <c r="AK24" i="12"/>
  <c r="AJ24" i="12"/>
  <c r="AP24" i="12"/>
  <c r="AO24" i="12"/>
  <c r="AY24" i="12"/>
  <c r="AI24" i="12"/>
  <c r="AQ24" i="12"/>
  <c r="AT24" i="12"/>
  <c r="AU24" i="12"/>
  <c r="AX24" i="12"/>
  <c r="AW24" i="12"/>
  <c r="AV24" i="12"/>
  <c r="AS24" i="12"/>
  <c r="AN24" i="12"/>
  <c r="AM24" i="12"/>
  <c r="AR24" i="12"/>
  <c r="AI20" i="12"/>
  <c r="AJ20" i="12"/>
  <c r="AY20" i="12"/>
  <c r="AP20" i="12"/>
  <c r="AR20" i="12"/>
  <c r="AX20" i="12"/>
  <c r="AQ20" i="12"/>
  <c r="AW20" i="12"/>
  <c r="AU20" i="12"/>
  <c r="AV20" i="12"/>
  <c r="AS20" i="12"/>
  <c r="AK20" i="12"/>
  <c r="AH20" i="12"/>
  <c r="AM20" i="12"/>
  <c r="AL20" i="12"/>
  <c r="AN20" i="12"/>
  <c r="AT20" i="12"/>
  <c r="AO20" i="12"/>
  <c r="AQ40" i="12"/>
  <c r="AN40" i="12"/>
  <c r="AW40" i="12"/>
  <c r="AK40" i="12"/>
  <c r="AX40" i="12"/>
  <c r="AL40" i="12"/>
  <c r="AY40" i="12"/>
  <c r="AM40" i="12"/>
  <c r="AV40" i="12"/>
  <c r="AI40" i="12"/>
  <c r="AS40" i="12"/>
  <c r="AJ40" i="12"/>
  <c r="AT40" i="12"/>
  <c r="AH40" i="12"/>
  <c r="AU40" i="12"/>
  <c r="AO40" i="12"/>
  <c r="AR40" i="12"/>
  <c r="AP40" i="12"/>
  <c r="AR10" i="12"/>
  <c r="AS10" i="12"/>
  <c r="AT10" i="12"/>
  <c r="AY10" i="12"/>
  <c r="AU10" i="12"/>
  <c r="AJ10" i="12"/>
  <c r="AQ10" i="12"/>
  <c r="AV10" i="12"/>
  <c r="AW10" i="12"/>
  <c r="AL10" i="12"/>
  <c r="AK10" i="12"/>
  <c r="AX10" i="12"/>
  <c r="AM10" i="12"/>
  <c r="AN10" i="12"/>
  <c r="AP10" i="12"/>
  <c r="AO10" i="12"/>
  <c r="AH26" i="12"/>
  <c r="AT26" i="12"/>
  <c r="AK26" i="12"/>
  <c r="AW26" i="12"/>
  <c r="AM26" i="12"/>
  <c r="AY26" i="12"/>
  <c r="AO26" i="12"/>
  <c r="AR26" i="12"/>
  <c r="AS26" i="12"/>
  <c r="AX26" i="12"/>
  <c r="AI26" i="12"/>
  <c r="AJ26" i="12"/>
  <c r="AL26" i="12"/>
  <c r="AN26" i="12"/>
  <c r="AP26" i="12"/>
  <c r="AQ26" i="12"/>
  <c r="AV26" i="12"/>
  <c r="AU26" i="12"/>
  <c r="AY22" i="12"/>
  <c r="AT22" i="12"/>
  <c r="AW22" i="12"/>
  <c r="AV22" i="12"/>
  <c r="AK22" i="12"/>
  <c r="AM22" i="12"/>
  <c r="AL22" i="12"/>
  <c r="AR22" i="12"/>
  <c r="AS22" i="12"/>
  <c r="AI22" i="12"/>
  <c r="AH22" i="12"/>
  <c r="AN22" i="12"/>
  <c r="AU22" i="12"/>
  <c r="AQ22" i="12"/>
  <c r="AJ22" i="12"/>
  <c r="AO22" i="12"/>
  <c r="AP22" i="12"/>
  <c r="AX22" i="12"/>
  <c r="AS42" i="12"/>
  <c r="AI42" i="12"/>
  <c r="AT42" i="12"/>
  <c r="AH42" i="12"/>
  <c r="AU42" i="12"/>
  <c r="AR42" i="12"/>
  <c r="AO42" i="12"/>
  <c r="AP42" i="12"/>
  <c r="AQ42" i="12"/>
  <c r="AN42" i="12"/>
  <c r="AW42" i="12"/>
  <c r="AY42" i="12"/>
  <c r="AM42" i="12"/>
  <c r="AX42" i="12"/>
  <c r="AJ42" i="12"/>
  <c r="AV42" i="12"/>
  <c r="AL42" i="12"/>
  <c r="AW8" i="12"/>
  <c r="AX8" i="12"/>
  <c r="AJ8" i="12"/>
  <c r="AY8" i="12"/>
  <c r="AK8" i="12"/>
  <c r="AL8" i="12"/>
  <c r="AM8" i="12"/>
  <c r="AN8" i="12"/>
  <c r="AP8" i="12"/>
  <c r="AQ8" i="12"/>
  <c r="AU8" i="12"/>
  <c r="AR8" i="12"/>
  <c r="AO8" i="12"/>
  <c r="AV8" i="12"/>
  <c r="AS8" i="12"/>
  <c r="AT8" i="12"/>
  <c r="AL28" i="12"/>
  <c r="AM28" i="12"/>
  <c r="AV28" i="12"/>
  <c r="AP28" i="12"/>
  <c r="AH28" i="12"/>
  <c r="AR28" i="12"/>
  <c r="AT28" i="12"/>
  <c r="AQ28" i="12"/>
  <c r="AS28" i="12"/>
  <c r="AN28" i="12"/>
  <c r="AX28" i="12"/>
  <c r="AO28" i="12"/>
  <c r="AI28" i="12"/>
  <c r="AJ28" i="12"/>
  <c r="AK28" i="12"/>
  <c r="AU28" i="12"/>
  <c r="AW28" i="12"/>
  <c r="AY28" i="12"/>
  <c r="AS38" i="12"/>
  <c r="AR38" i="12"/>
  <c r="AP38" i="12"/>
  <c r="AH39" i="12"/>
  <c r="AN38" i="12"/>
  <c r="AX38" i="12"/>
  <c r="AM38" i="12"/>
  <c r="AO38" i="12"/>
  <c r="AQ38" i="12"/>
  <c r="AJ38" i="12"/>
  <c r="AI38" i="12"/>
  <c r="AY38" i="12"/>
  <c r="AW38" i="12"/>
  <c r="AH41" i="12"/>
  <c r="AV38" i="12"/>
  <c r="AL38" i="12"/>
  <c r="AK38" i="12"/>
  <c r="AU38" i="12"/>
  <c r="AT38" i="12"/>
  <c r="AS18" i="12"/>
  <c r="AN18" i="12"/>
  <c r="AW18" i="12"/>
  <c r="AP18" i="12"/>
  <c r="AL18" i="12"/>
  <c r="AY18" i="12"/>
  <c r="AR18" i="12"/>
  <c r="AJ18" i="12"/>
  <c r="AP14" i="12"/>
  <c r="AT14" i="12"/>
  <c r="AU14" i="12"/>
  <c r="AI14" i="12"/>
  <c r="AI16" i="12" s="1"/>
  <c r="AL14" i="12"/>
  <c r="AV14" i="12"/>
  <c r="AJ14" i="12"/>
  <c r="AX14" i="12"/>
  <c r="AQ14" i="12"/>
  <c r="AK14" i="12"/>
  <c r="AR14" i="12"/>
  <c r="AY14" i="12"/>
  <c r="AQ6" i="12"/>
  <c r="R4" i="10" s="1"/>
  <c r="AR6" i="12"/>
  <c r="S4" i="10" s="1"/>
  <c r="AL6" i="12"/>
  <c r="M4" i="10" s="1"/>
  <c r="AM6" i="12"/>
  <c r="AS6" i="12"/>
  <c r="T4" i="10" s="1"/>
  <c r="AH6" i="12"/>
  <c r="AT6" i="12"/>
  <c r="AI6" i="12"/>
  <c r="J4" i="10" s="1"/>
  <c r="AU6" i="12"/>
  <c r="V4" i="10" s="1"/>
  <c r="AX6" i="12"/>
  <c r="Y4" i="10" s="1"/>
  <c r="AY6" i="12"/>
  <c r="Z4" i="10" s="1"/>
  <c r="AJ6" i="12"/>
  <c r="K4" i="10" s="1"/>
  <c r="AV6" i="12"/>
  <c r="W4" i="10" s="1"/>
  <c r="AN6" i="12"/>
  <c r="O4" i="10" s="1"/>
  <c r="AK6" i="12"/>
  <c r="L4" i="10" s="1"/>
  <c r="AW6" i="12"/>
  <c r="X4" i="10" s="1"/>
  <c r="AO6" i="12"/>
  <c r="P4" i="10" s="1"/>
  <c r="AP6" i="12"/>
  <c r="Q4" i="10" s="1"/>
  <c r="L69" i="12"/>
  <c r="AF69" i="12" s="1"/>
  <c r="J17" i="12"/>
  <c r="I17" i="12"/>
  <c r="B69" i="12"/>
  <c r="E69" i="12" s="1"/>
  <c r="AOM62" i="12"/>
  <c r="AOK68" i="12" s="1"/>
  <c r="PIM62" i="12"/>
  <c r="PIK68" i="12" s="1"/>
  <c r="NK62" i="12"/>
  <c r="NI68" i="12" s="1"/>
  <c r="AQY62" i="12"/>
  <c r="AQW68" i="12" s="1"/>
  <c r="BUM62" i="12"/>
  <c r="BUK68" i="12" s="1"/>
  <c r="CYA62" i="12"/>
  <c r="CXY68" i="12" s="1"/>
  <c r="EBO62" i="12"/>
  <c r="EBM68" i="12" s="1"/>
  <c r="FFC62" i="12"/>
  <c r="FFA68" i="12" s="1"/>
  <c r="GIQ62" i="12"/>
  <c r="GIO68" i="12" s="1"/>
  <c r="HME62" i="12"/>
  <c r="HMC68" i="12" s="1"/>
  <c r="IPS62" i="12"/>
  <c r="IPQ68" i="12" s="1"/>
  <c r="JTG62" i="12"/>
  <c r="JTE68" i="12" s="1"/>
  <c r="KWU62" i="12"/>
  <c r="KWS68" i="12" s="1"/>
  <c r="MAI62" i="12"/>
  <c r="MAG68" i="12" s="1"/>
  <c r="NDW62" i="12"/>
  <c r="NDU68" i="12" s="1"/>
  <c r="OHK62" i="12"/>
  <c r="OHI68" i="12" s="1"/>
  <c r="PKY62" i="12"/>
  <c r="PKW68" i="12" s="1"/>
  <c r="QOM62" i="12"/>
  <c r="QOK68" i="12" s="1"/>
  <c r="RSA62" i="12"/>
  <c r="RRY68" i="12" s="1"/>
  <c r="SVO62" i="12"/>
  <c r="SVM68" i="12" s="1"/>
  <c r="TZC62" i="12"/>
  <c r="TZA68" i="12" s="1"/>
  <c r="VCQ62" i="12"/>
  <c r="VCO68" i="12" s="1"/>
  <c r="WGE62" i="12"/>
  <c r="WGC68" i="12" s="1"/>
  <c r="DZC62" i="12"/>
  <c r="DZA68" i="12" s="1"/>
  <c r="STC62" i="12"/>
  <c r="STA68" i="12" s="1"/>
  <c r="PW62" i="12"/>
  <c r="PU68" i="12" s="1"/>
  <c r="ATK62" i="12"/>
  <c r="ATI68" i="12" s="1"/>
  <c r="BWY62" i="12"/>
  <c r="BWW68" i="12" s="1"/>
  <c r="DAM62" i="12"/>
  <c r="DAK68" i="12" s="1"/>
  <c r="EEA62" i="12"/>
  <c r="EDY68" i="12" s="1"/>
  <c r="FHO62" i="12"/>
  <c r="FHM68" i="12" s="1"/>
  <c r="GLC62" i="12"/>
  <c r="GLA68" i="12" s="1"/>
  <c r="HOQ62" i="12"/>
  <c r="HOO68" i="12" s="1"/>
  <c r="ISE62" i="12"/>
  <c r="ISC68" i="12" s="1"/>
  <c r="JVS62" i="12"/>
  <c r="JVQ68" i="12" s="1"/>
  <c r="KZG62" i="12"/>
  <c r="KZE68" i="12" s="1"/>
  <c r="MCU62" i="12"/>
  <c r="MCS68" i="12" s="1"/>
  <c r="NGI62" i="12"/>
  <c r="NGG68" i="12" s="1"/>
  <c r="OJW62" i="12"/>
  <c r="OJU68" i="12" s="1"/>
  <c r="PNK62" i="12"/>
  <c r="PNI68" i="12" s="1"/>
  <c r="QQY62" i="12"/>
  <c r="QQW68" i="12" s="1"/>
  <c r="RUM62" i="12"/>
  <c r="RUK68" i="12" s="1"/>
  <c r="SYA62" i="12"/>
  <c r="SXY68" i="12" s="1"/>
  <c r="UBO62" i="12"/>
  <c r="UBM68" i="12" s="1"/>
  <c r="VFC62" i="12"/>
  <c r="VFA68" i="12" s="1"/>
  <c r="WIQ62" i="12"/>
  <c r="WIO68" i="12" s="1"/>
  <c r="FCQ62" i="12"/>
  <c r="FCO68" i="12" s="1"/>
  <c r="OEY62" i="12"/>
  <c r="OEW68" i="12" s="1"/>
  <c r="SI62" i="12"/>
  <c r="SG68" i="12" s="1"/>
  <c r="AVW62" i="12"/>
  <c r="AVU68" i="12" s="1"/>
  <c r="BZK62" i="12"/>
  <c r="BZI68" i="12" s="1"/>
  <c r="DCY62" i="12"/>
  <c r="DCW68" i="12" s="1"/>
  <c r="EGM62" i="12"/>
  <c r="EGK68" i="12" s="1"/>
  <c r="FKA62" i="12"/>
  <c r="FJY68" i="12" s="1"/>
  <c r="GNO62" i="12"/>
  <c r="GNM68" i="12" s="1"/>
  <c r="HRC62" i="12"/>
  <c r="HRA68" i="12" s="1"/>
  <c r="IUQ62" i="12"/>
  <c r="IUO68" i="12" s="1"/>
  <c r="JYE62" i="12"/>
  <c r="JYC68" i="12" s="1"/>
  <c r="LBS62" i="12"/>
  <c r="LBQ68" i="12" s="1"/>
  <c r="MFG62" i="12"/>
  <c r="MFE68" i="12" s="1"/>
  <c r="NIU62" i="12"/>
  <c r="NIS68" i="12" s="1"/>
  <c r="OMI62" i="12"/>
  <c r="OMG68" i="12" s="1"/>
  <c r="PPW62" i="12"/>
  <c r="PPU68" i="12" s="1"/>
  <c r="QTK62" i="12"/>
  <c r="QTI68" i="12" s="1"/>
  <c r="RWY62" i="12"/>
  <c r="RWW68" i="12" s="1"/>
  <c r="TAM62" i="12"/>
  <c r="TAK68" i="12" s="1"/>
  <c r="UEA62" i="12"/>
  <c r="UDY68" i="12" s="1"/>
  <c r="VHO62" i="12"/>
  <c r="VHM68" i="12" s="1"/>
  <c r="WLC62" i="12"/>
  <c r="WLA68" i="12" s="1"/>
  <c r="ING62" i="12"/>
  <c r="INE68" i="12" s="1"/>
  <c r="VAE62" i="12"/>
  <c r="VAC68" i="12" s="1"/>
  <c r="UU62" i="12"/>
  <c r="US68" i="12" s="1"/>
  <c r="AYI62" i="12"/>
  <c r="AYG68" i="12" s="1"/>
  <c r="CBW62" i="12"/>
  <c r="CBU68" i="12" s="1"/>
  <c r="DFK62" i="12"/>
  <c r="DFI68" i="12" s="1"/>
  <c r="EIY62" i="12"/>
  <c r="EIW68" i="12" s="1"/>
  <c r="FMM62" i="12"/>
  <c r="FMK68" i="12" s="1"/>
  <c r="GQA62" i="12"/>
  <c r="GPY68" i="12" s="1"/>
  <c r="HTO62" i="12"/>
  <c r="HTM68" i="12" s="1"/>
  <c r="IXC62" i="12"/>
  <c r="IXA68" i="12" s="1"/>
  <c r="KAQ62" i="12"/>
  <c r="KAO68" i="12" s="1"/>
  <c r="LEE62" i="12"/>
  <c r="LEC68" i="12" s="1"/>
  <c r="MHS62" i="12"/>
  <c r="MHQ68" i="12" s="1"/>
  <c r="NLG62" i="12"/>
  <c r="NLE68" i="12" s="1"/>
  <c r="OOU62" i="12"/>
  <c r="OOS68" i="12" s="1"/>
  <c r="PSI62" i="12"/>
  <c r="PSG68" i="12" s="1"/>
  <c r="QVW62" i="12"/>
  <c r="QVU68" i="12" s="1"/>
  <c r="RZK62" i="12"/>
  <c r="RZI68" i="12" s="1"/>
  <c r="TCY62" i="12"/>
  <c r="TCW68" i="12" s="1"/>
  <c r="UGM62" i="12"/>
  <c r="UGK68" i="12" s="1"/>
  <c r="VKA62" i="12"/>
  <c r="VJY68" i="12" s="1"/>
  <c r="WNO62" i="12"/>
  <c r="WNM68" i="12" s="1"/>
  <c r="KY62" i="12"/>
  <c r="KW68" i="12" s="1"/>
  <c r="JQU62" i="12"/>
  <c r="JQS68" i="12" s="1"/>
  <c r="XG62" i="12"/>
  <c r="XE68" i="12" s="1"/>
  <c r="BAU62" i="12"/>
  <c r="BAS68" i="12" s="1"/>
  <c r="CEI62" i="12"/>
  <c r="CEG68" i="12" s="1"/>
  <c r="DHW62" i="12"/>
  <c r="DHU68" i="12" s="1"/>
  <c r="ELK62" i="12"/>
  <c r="ELI68" i="12" s="1"/>
  <c r="FOY62" i="12"/>
  <c r="FOW68" i="12" s="1"/>
  <c r="GSM62" i="12"/>
  <c r="GSK68" i="12" s="1"/>
  <c r="HWA62" i="12"/>
  <c r="HVY68" i="12" s="1"/>
  <c r="IZO62" i="12"/>
  <c r="IZM68" i="12" s="1"/>
  <c r="KDC62" i="12"/>
  <c r="KDA68" i="12" s="1"/>
  <c r="LGQ62" i="12"/>
  <c r="LGO68" i="12" s="1"/>
  <c r="MKE62" i="12"/>
  <c r="MKC68" i="12" s="1"/>
  <c r="NNS62" i="12"/>
  <c r="NNQ68" i="12" s="1"/>
  <c r="ORG62" i="12"/>
  <c r="ORE68" i="12" s="1"/>
  <c r="PUU62" i="12"/>
  <c r="PUS68" i="12" s="1"/>
  <c r="QYI62" i="12"/>
  <c r="QYG68" i="12" s="1"/>
  <c r="SBW62" i="12"/>
  <c r="SBU68" i="12" s="1"/>
  <c r="TFK62" i="12"/>
  <c r="TFI68" i="12" s="1"/>
  <c r="UIY62" i="12"/>
  <c r="UIW68" i="12" s="1"/>
  <c r="VMM62" i="12"/>
  <c r="VMK68" i="12" s="1"/>
  <c r="WQA62" i="12"/>
  <c r="WPY68" i="12" s="1"/>
  <c r="CVO62" i="12"/>
  <c r="CVM68" i="12" s="1"/>
  <c r="TWQ62" i="12"/>
  <c r="TWO68" i="12" s="1"/>
  <c r="ZS62" i="12"/>
  <c r="ZQ68" i="12" s="1"/>
  <c r="BDG62" i="12"/>
  <c r="BDE68" i="12" s="1"/>
  <c r="CGU62" i="12"/>
  <c r="CGS68" i="12" s="1"/>
  <c r="DKI62" i="12"/>
  <c r="DKG68" i="12" s="1"/>
  <c r="ENW62" i="12"/>
  <c r="ENU68" i="12" s="1"/>
  <c r="FRK62" i="12"/>
  <c r="FRI68" i="12" s="1"/>
  <c r="GUY62" i="12"/>
  <c r="GUW68" i="12" s="1"/>
  <c r="HYM62" i="12"/>
  <c r="HYK68" i="12" s="1"/>
  <c r="JCA62" i="12"/>
  <c r="JBY68" i="12" s="1"/>
  <c r="KFO62" i="12"/>
  <c r="KFM68" i="12" s="1"/>
  <c r="LJC62" i="12"/>
  <c r="LJA68" i="12" s="1"/>
  <c r="MMQ62" i="12"/>
  <c r="MMO68" i="12" s="1"/>
  <c r="NQE62" i="12"/>
  <c r="NQC68" i="12" s="1"/>
  <c r="OTS62" i="12"/>
  <c r="OTQ68" i="12" s="1"/>
  <c r="PXG62" i="12"/>
  <c r="PXE68" i="12" s="1"/>
  <c r="RAU62" i="12"/>
  <c r="RAS68" i="12" s="1"/>
  <c r="SEI62" i="12"/>
  <c r="SEG68" i="12" s="1"/>
  <c r="THW62" i="12"/>
  <c r="THU68" i="12" s="1"/>
  <c r="ULK62" i="12"/>
  <c r="ULI68" i="12" s="1"/>
  <c r="VOY62" i="12"/>
  <c r="VOW68" i="12" s="1"/>
  <c r="WSM62" i="12"/>
  <c r="WSK68" i="12" s="1"/>
  <c r="GGE62" i="12"/>
  <c r="GGC68" i="12" s="1"/>
  <c r="RPO62" i="12"/>
  <c r="RPM68" i="12" s="1"/>
  <c r="ACE62" i="12"/>
  <c r="ACC68" i="12" s="1"/>
  <c r="BFS62" i="12"/>
  <c r="BFQ68" i="12" s="1"/>
  <c r="CJG62" i="12"/>
  <c r="CJE68" i="12" s="1"/>
  <c r="DMU62" i="12"/>
  <c r="DMS68" i="12" s="1"/>
  <c r="EQI62" i="12"/>
  <c r="EQG68" i="12" s="1"/>
  <c r="FTW62" i="12"/>
  <c r="FTU68" i="12" s="1"/>
  <c r="GXK62" i="12"/>
  <c r="GXI68" i="12" s="1"/>
  <c r="IAY62" i="12"/>
  <c r="IAW68" i="12" s="1"/>
  <c r="JEM62" i="12"/>
  <c r="JEK68" i="12" s="1"/>
  <c r="KIA62" i="12"/>
  <c r="KHY68" i="12" s="1"/>
  <c r="LLO62" i="12"/>
  <c r="LLM68" i="12" s="1"/>
  <c r="MPC62" i="12"/>
  <c r="MPA68" i="12" s="1"/>
  <c r="NSQ62" i="12"/>
  <c r="NSO68" i="12" s="1"/>
  <c r="OWE62" i="12"/>
  <c r="OWC68" i="12" s="1"/>
  <c r="PZS62" i="12"/>
  <c r="PZQ68" i="12" s="1"/>
  <c r="RDG62" i="12"/>
  <c r="RDE68" i="12" s="1"/>
  <c r="SGU62" i="12"/>
  <c r="SGS68" i="12" s="1"/>
  <c r="TKI62" i="12"/>
  <c r="TKG68" i="12" s="1"/>
  <c r="UNW62" i="12"/>
  <c r="UNU68" i="12" s="1"/>
  <c r="VRK62" i="12"/>
  <c r="VRI68" i="12" s="1"/>
  <c r="WUY62" i="12"/>
  <c r="WUW68" i="12" s="1"/>
  <c r="QMA62" i="12"/>
  <c r="QLY68" i="12" s="1"/>
  <c r="AEQ62" i="12"/>
  <c r="AEO68" i="12" s="1"/>
  <c r="BIE62" i="12"/>
  <c r="BIC68" i="12" s="1"/>
  <c r="CLS62" i="12"/>
  <c r="CLQ68" i="12" s="1"/>
  <c r="DPG62" i="12"/>
  <c r="DPE68" i="12" s="1"/>
  <c r="ESU62" i="12"/>
  <c r="ESS68" i="12" s="1"/>
  <c r="FWI62" i="12"/>
  <c r="FWG68" i="12" s="1"/>
  <c r="GZW62" i="12"/>
  <c r="GZU68" i="12" s="1"/>
  <c r="IDK62" i="12"/>
  <c r="IDI68" i="12" s="1"/>
  <c r="JGY62" i="12"/>
  <c r="JGW68" i="12" s="1"/>
  <c r="KKM62" i="12"/>
  <c r="KKK68" i="12" s="1"/>
  <c r="LOA62" i="12"/>
  <c r="LNY68" i="12" s="1"/>
  <c r="MRO62" i="12"/>
  <c r="MRM68" i="12" s="1"/>
  <c r="NVC62" i="12"/>
  <c r="NVA68" i="12" s="1"/>
  <c r="OYQ62" i="12"/>
  <c r="OYO68" i="12" s="1"/>
  <c r="QCE62" i="12"/>
  <c r="QCC68" i="12" s="1"/>
  <c r="RFS62" i="12"/>
  <c r="RFQ68" i="12" s="1"/>
  <c r="SJG62" i="12"/>
  <c r="SJE68" i="12" s="1"/>
  <c r="TMU62" i="12"/>
  <c r="TMS68" i="12" s="1"/>
  <c r="UQI62" i="12"/>
  <c r="UQG68" i="12" s="1"/>
  <c r="VTW62" i="12"/>
  <c r="VTU68" i="12" s="1"/>
  <c r="WXK62" i="12"/>
  <c r="WXI68" i="12" s="1"/>
  <c r="HJS62" i="12"/>
  <c r="HJQ68" i="12" s="1"/>
  <c r="LXW62" i="12"/>
  <c r="LXU68" i="12" s="1"/>
  <c r="WDS62" i="12"/>
  <c r="WDQ68" i="12" s="1"/>
  <c r="AHC62" i="12"/>
  <c r="AHA68" i="12" s="1"/>
  <c r="BKQ62" i="12"/>
  <c r="BKO68" i="12" s="1"/>
  <c r="COE62" i="12"/>
  <c r="COC68" i="12" s="1"/>
  <c r="DRS62" i="12"/>
  <c r="DRQ68" i="12" s="1"/>
  <c r="EVG62" i="12"/>
  <c r="EVE68" i="12" s="1"/>
  <c r="FYU62" i="12"/>
  <c r="FYS68" i="12" s="1"/>
  <c r="HCI62" i="12"/>
  <c r="HCG68" i="12" s="1"/>
  <c r="IFW62" i="12"/>
  <c r="IFU68" i="12" s="1"/>
  <c r="JJK62" i="12"/>
  <c r="JJI68" i="12" s="1"/>
  <c r="KMY62" i="12"/>
  <c r="KMW68" i="12" s="1"/>
  <c r="LQM62" i="12"/>
  <c r="LQK68" i="12" s="1"/>
  <c r="MUA62" i="12"/>
  <c r="MTY68" i="12" s="1"/>
  <c r="NXO62" i="12"/>
  <c r="NXM68" i="12" s="1"/>
  <c r="PBC62" i="12"/>
  <c r="PBA68" i="12" s="1"/>
  <c r="QEQ62" i="12"/>
  <c r="QEO68" i="12" s="1"/>
  <c r="RIE62" i="12"/>
  <c r="RIC68" i="12" s="1"/>
  <c r="SLS62" i="12"/>
  <c r="SLQ68" i="12" s="1"/>
  <c r="TPG62" i="12"/>
  <c r="TPE68" i="12" s="1"/>
  <c r="USU62" i="12"/>
  <c r="USS68" i="12" s="1"/>
  <c r="VWI62" i="12"/>
  <c r="VWG68" i="12" s="1"/>
  <c r="WZW62" i="12"/>
  <c r="WZU68" i="12" s="1"/>
  <c r="BSA62" i="12"/>
  <c r="BRY68" i="12" s="1"/>
  <c r="NBK62" i="12"/>
  <c r="NBI68" i="12" s="1"/>
  <c r="AJO62" i="12"/>
  <c r="AJM68" i="12" s="1"/>
  <c r="BNC62" i="12"/>
  <c r="BNA68" i="12" s="1"/>
  <c r="CQQ62" i="12"/>
  <c r="CQO68" i="12" s="1"/>
  <c r="DUE62" i="12"/>
  <c r="DUC68" i="12" s="1"/>
  <c r="EXS62" i="12"/>
  <c r="EXQ68" i="12" s="1"/>
  <c r="GBG62" i="12"/>
  <c r="GBE68" i="12" s="1"/>
  <c r="HEU62" i="12"/>
  <c r="HES68" i="12" s="1"/>
  <c r="III62" i="12"/>
  <c r="IIG68" i="12" s="1"/>
  <c r="JLW62" i="12"/>
  <c r="JLU68" i="12" s="1"/>
  <c r="KPK62" i="12"/>
  <c r="KPI68" i="12" s="1"/>
  <c r="LSY62" i="12"/>
  <c r="LSW68" i="12" s="1"/>
  <c r="MWM62" i="12"/>
  <c r="MWK68" i="12" s="1"/>
  <c r="OAA62" i="12"/>
  <c r="NZY68" i="12" s="1"/>
  <c r="PDO62" i="12"/>
  <c r="PDM68" i="12" s="1"/>
  <c r="QHC62" i="12"/>
  <c r="QHA68" i="12" s="1"/>
  <c r="RKQ62" i="12"/>
  <c r="RKO68" i="12" s="1"/>
  <c r="SOE62" i="12"/>
  <c r="SOC68" i="12" s="1"/>
  <c r="TRS62" i="12"/>
  <c r="TRQ68" i="12" s="1"/>
  <c r="UVG62" i="12"/>
  <c r="UVE68" i="12" s="1"/>
  <c r="VYU62" i="12"/>
  <c r="VYS68" i="12" s="1"/>
  <c r="XCI62" i="12"/>
  <c r="XCG68" i="12" s="1"/>
  <c r="KUI62" i="12"/>
  <c r="KUG68" i="12" s="1"/>
  <c r="IM62" i="12"/>
  <c r="IK68" i="12" s="1"/>
  <c r="AMA62" i="12"/>
  <c r="ALY68" i="12" s="1"/>
  <c r="BPO62" i="12"/>
  <c r="BPM68" i="12" s="1"/>
  <c r="CTC62" i="12"/>
  <c r="CTA68" i="12" s="1"/>
  <c r="DWQ62" i="12"/>
  <c r="DWO68" i="12" s="1"/>
  <c r="FAE62" i="12"/>
  <c r="FAC68" i="12" s="1"/>
  <c r="GDS62" i="12"/>
  <c r="GDQ68" i="12" s="1"/>
  <c r="HHG62" i="12"/>
  <c r="HHE68" i="12" s="1"/>
  <c r="IKU62" i="12"/>
  <c r="IKS68" i="12" s="1"/>
  <c r="JOI62" i="12"/>
  <c r="JOG68" i="12" s="1"/>
  <c r="KRW62" i="12"/>
  <c r="KRU68" i="12" s="1"/>
  <c r="LVK62" i="12"/>
  <c r="LVI68" i="12" s="1"/>
  <c r="MYY62" i="12"/>
  <c r="MYW68" i="12" s="1"/>
  <c r="OCM62" i="12"/>
  <c r="OCK68" i="12" s="1"/>
  <c r="PGA62" i="12"/>
  <c r="PFY68" i="12" s="1"/>
  <c r="QJO62" i="12"/>
  <c r="QJM68" i="12" s="1"/>
  <c r="RNC62" i="12"/>
  <c r="RNA68" i="12" s="1"/>
  <c r="SQQ62" i="12"/>
  <c r="SQO68" i="12" s="1"/>
  <c r="TUE62" i="12"/>
  <c r="TUC68" i="12" s="1"/>
  <c r="UXS62" i="12"/>
  <c r="UXQ68" i="12" s="1"/>
  <c r="WBG62" i="12"/>
  <c r="WBE68" i="12" s="1"/>
  <c r="K17" i="12"/>
  <c r="L17" i="12"/>
  <c r="M7" i="12"/>
  <c r="N7" i="12"/>
  <c r="AF48" i="12"/>
  <c r="AG48" i="12" s="1"/>
  <c r="AA30" i="10"/>
  <c r="N17" i="12"/>
  <c r="N37" i="12"/>
  <c r="M17" i="12"/>
  <c r="J37" i="12"/>
  <c r="K37" i="12"/>
  <c r="M37" i="12"/>
  <c r="Z14" i="10" l="1"/>
  <c r="X14" i="10"/>
  <c r="Q14" i="10"/>
  <c r="O14" i="10"/>
  <c r="AH48" i="12"/>
  <c r="I19" i="10" s="1"/>
  <c r="AK48" i="12"/>
  <c r="L19" i="10" s="1"/>
  <c r="AG54" i="12"/>
  <c r="AG69" i="12" s="1"/>
  <c r="M14" i="10"/>
  <c r="AZ64" i="12"/>
  <c r="AZ52" i="12"/>
  <c r="BA52" i="12" s="1"/>
  <c r="BB52" i="12" s="1"/>
  <c r="I14" i="10"/>
  <c r="T14" i="10"/>
  <c r="K14" i="10"/>
  <c r="S14" i="10"/>
  <c r="N29" i="10"/>
  <c r="AN36" i="12"/>
  <c r="AF54" i="12"/>
  <c r="AW36" i="12"/>
  <c r="AR36" i="12"/>
  <c r="AY36" i="12"/>
  <c r="AZ46" i="12"/>
  <c r="BA46" i="12" s="1"/>
  <c r="BB46" i="12" s="1"/>
  <c r="AH36" i="12"/>
  <c r="T29" i="10"/>
  <c r="AS68" i="12"/>
  <c r="K29" i="10"/>
  <c r="AJ68" i="12"/>
  <c r="X29" i="10"/>
  <c r="AW68" i="12"/>
  <c r="S29" i="10"/>
  <c r="AR68" i="12"/>
  <c r="L29" i="10"/>
  <c r="AK68" i="12"/>
  <c r="J29" i="10"/>
  <c r="AI68" i="12"/>
  <c r="M29" i="10"/>
  <c r="AL68" i="12"/>
  <c r="O29" i="10"/>
  <c r="AN68" i="12"/>
  <c r="U29" i="10"/>
  <c r="AT68" i="12"/>
  <c r="Y29" i="10"/>
  <c r="AX68" i="12"/>
  <c r="R29" i="10"/>
  <c r="AQ68" i="12"/>
  <c r="Q29" i="10"/>
  <c r="AP68" i="12"/>
  <c r="P29" i="10"/>
  <c r="AO68" i="12"/>
  <c r="W29" i="10"/>
  <c r="AV68" i="12"/>
  <c r="AJ36" i="12"/>
  <c r="AL36" i="12"/>
  <c r="AP36" i="12"/>
  <c r="AS36" i="12"/>
  <c r="AJ16" i="12"/>
  <c r="AK18" i="12"/>
  <c r="AO18" i="12"/>
  <c r="AI18" i="12"/>
  <c r="AV18" i="12"/>
  <c r="AM18" i="12"/>
  <c r="AU18" i="12"/>
  <c r="AX18" i="12"/>
  <c r="AX36" i="12" s="1"/>
  <c r="AT18" i="12"/>
  <c r="AQ18" i="12"/>
  <c r="AS14" i="12"/>
  <c r="AN14" i="12"/>
  <c r="AM14" i="12"/>
  <c r="AW14" i="12"/>
  <c r="AH14" i="12"/>
  <c r="AH16" i="12" s="1"/>
  <c r="AO14" i="12"/>
  <c r="AQ62" i="12"/>
  <c r="AI62" i="12"/>
  <c r="AN62" i="12"/>
  <c r="AU62" i="12"/>
  <c r="AT62" i="12"/>
  <c r="AJ62" i="12"/>
  <c r="AY62" i="12"/>
  <c r="AV62" i="12"/>
  <c r="AL62" i="12"/>
  <c r="AS62" i="12"/>
  <c r="AM62" i="12"/>
  <c r="AP62" i="12"/>
  <c r="AO62" i="12"/>
  <c r="AX62" i="12"/>
  <c r="AK62" i="12"/>
  <c r="AR62" i="12"/>
  <c r="AW62" i="12"/>
  <c r="AZ22" i="12"/>
  <c r="BA22" i="12" s="1"/>
  <c r="BB22" i="12" s="1"/>
  <c r="AZ60" i="12"/>
  <c r="Z29" i="10"/>
  <c r="I28" i="10"/>
  <c r="L37" i="12"/>
  <c r="AP12" i="12"/>
  <c r="Q9" i="10" s="1"/>
  <c r="AW12" i="12"/>
  <c r="AO12" i="12"/>
  <c r="AX12" i="12"/>
  <c r="Y9" i="10" s="1"/>
  <c r="AK12" i="12"/>
  <c r="L9" i="10" s="1"/>
  <c r="AY12" i="12"/>
  <c r="Z9" i="10" s="1"/>
  <c r="AL12" i="12"/>
  <c r="M9" i="10" s="1"/>
  <c r="AM12" i="12"/>
  <c r="AR12" i="12"/>
  <c r="S9" i="10" s="1"/>
  <c r="AN12" i="12"/>
  <c r="AQ12" i="12"/>
  <c r="R9" i="10" s="1"/>
  <c r="AS12" i="12"/>
  <c r="AT12" i="12"/>
  <c r="U9" i="10" s="1"/>
  <c r="AV12" i="12"/>
  <c r="W9" i="10" s="1"/>
  <c r="AU12" i="12"/>
  <c r="V9" i="10" s="1"/>
  <c r="J9" i="10"/>
  <c r="AZ8" i="12"/>
  <c r="BA8" i="12" s="1"/>
  <c r="BB8" i="12" s="1"/>
  <c r="AZ26" i="12"/>
  <c r="BA26" i="12" s="1"/>
  <c r="BB26" i="12" s="1"/>
  <c r="AZ28" i="12"/>
  <c r="BA28" i="12" s="1"/>
  <c r="BB28" i="12" s="1"/>
  <c r="AZ40" i="12"/>
  <c r="BA40" i="12" s="1"/>
  <c r="BB40" i="12" s="1"/>
  <c r="AZ44" i="12"/>
  <c r="BA44" i="12" s="1"/>
  <c r="BB44" i="12" s="1"/>
  <c r="AZ42" i="12"/>
  <c r="BA42" i="12" s="1"/>
  <c r="BB42" i="12" s="1"/>
  <c r="AZ38" i="12"/>
  <c r="AZ24" i="12"/>
  <c r="BA24" i="12" s="1"/>
  <c r="BB24" i="12" s="1"/>
  <c r="AZ20" i="12"/>
  <c r="BA20" i="12" s="1"/>
  <c r="BB20" i="12" s="1"/>
  <c r="K9" i="10"/>
  <c r="AZ10" i="12"/>
  <c r="BA10" i="12" s="1"/>
  <c r="BB10" i="12" s="1"/>
  <c r="N4" i="10"/>
  <c r="U4" i="10"/>
  <c r="I4" i="10"/>
  <c r="AZ6" i="12"/>
  <c r="BA6" i="12" s="1"/>
  <c r="BB6" i="12" s="1"/>
  <c r="P9" i="10" l="1"/>
  <c r="Y14" i="10"/>
  <c r="X9" i="10"/>
  <c r="AV36" i="12"/>
  <c r="W14" i="10"/>
  <c r="AU36" i="12"/>
  <c r="V14" i="10"/>
  <c r="AT36" i="12"/>
  <c r="U14" i="10"/>
  <c r="AQ36" i="12"/>
  <c r="R14" i="10"/>
  <c r="AO36" i="12"/>
  <c r="P14" i="10"/>
  <c r="AM36" i="12"/>
  <c r="N14" i="10"/>
  <c r="AK36" i="12"/>
  <c r="L14" i="10"/>
  <c r="AI36" i="12"/>
  <c r="J14" i="10"/>
  <c r="K13" i="10" s="1"/>
  <c r="K28" i="10"/>
  <c r="I9" i="10"/>
  <c r="T28" i="10"/>
  <c r="L28" i="10"/>
  <c r="N9" i="10"/>
  <c r="M28" i="10"/>
  <c r="AL16" i="12"/>
  <c r="Q28" i="10"/>
  <c r="AO16" i="12"/>
  <c r="N28" i="10"/>
  <c r="O28" i="10"/>
  <c r="P28" i="10"/>
  <c r="R28" i="10"/>
  <c r="X28" i="10"/>
  <c r="Y28" i="10"/>
  <c r="S28" i="10"/>
  <c r="BA64" i="12"/>
  <c r="AZ68" i="12"/>
  <c r="Z28" i="10"/>
  <c r="U28" i="10"/>
  <c r="J28" i="10"/>
  <c r="V28" i="10"/>
  <c r="W28" i="10"/>
  <c r="BA38" i="12"/>
  <c r="AZ18" i="12"/>
  <c r="BA18" i="12" s="1"/>
  <c r="AN16" i="12"/>
  <c r="AS16" i="12"/>
  <c r="AV16" i="12"/>
  <c r="AX16" i="12"/>
  <c r="AU16" i="12"/>
  <c r="AQ16" i="12"/>
  <c r="AK16" i="12"/>
  <c r="AR16" i="12"/>
  <c r="AW16" i="12"/>
  <c r="AY16" i="12"/>
  <c r="AP16" i="12"/>
  <c r="AM16" i="12"/>
  <c r="AT16" i="12"/>
  <c r="T9" i="10"/>
  <c r="J8" i="10"/>
  <c r="O9" i="10"/>
  <c r="AZ14" i="12"/>
  <c r="BA14" i="12" s="1"/>
  <c r="BA60" i="12"/>
  <c r="AZ62" i="12"/>
  <c r="J23" i="10"/>
  <c r="K23" i="10"/>
  <c r="S23" i="10"/>
  <c r="T23" i="10"/>
  <c r="Y23" i="10"/>
  <c r="O23" i="10"/>
  <c r="V23" i="10"/>
  <c r="W23" i="10"/>
  <c r="N23" i="10"/>
  <c r="L23" i="10"/>
  <c r="Z23" i="10"/>
  <c r="U23" i="10"/>
  <c r="R23" i="10"/>
  <c r="M23" i="10"/>
  <c r="P23" i="10"/>
  <c r="I23" i="10"/>
  <c r="Q23" i="10"/>
  <c r="X23" i="10"/>
  <c r="AW48" i="12"/>
  <c r="AX48" i="12"/>
  <c r="AL48" i="12"/>
  <c r="AY48" i="12"/>
  <c r="AM48" i="12"/>
  <c r="AV48" i="12"/>
  <c r="AJ48" i="12"/>
  <c r="K19" i="10" s="1"/>
  <c r="AS48" i="12"/>
  <c r="AT48" i="12"/>
  <c r="AU48" i="12"/>
  <c r="AI48" i="12"/>
  <c r="J19" i="10" s="1"/>
  <c r="AR48" i="12"/>
  <c r="AO48" i="12"/>
  <c r="P19" i="10" s="1"/>
  <c r="AQ48" i="12"/>
  <c r="AP48" i="12"/>
  <c r="Q19" i="10" s="1"/>
  <c r="AN48" i="12"/>
  <c r="O19" i="10" s="1"/>
  <c r="BB30" i="12"/>
  <c r="AZ12" i="12"/>
  <c r="BA12" i="12" s="1"/>
  <c r="BB12" i="12" s="1"/>
  <c r="I13" i="10"/>
  <c r="M3" i="10"/>
  <c r="V3" i="10"/>
  <c r="S3" i="10"/>
  <c r="Q3" i="10"/>
  <c r="O3" i="10"/>
  <c r="P3" i="10"/>
  <c r="Y3" i="10"/>
  <c r="X3" i="10"/>
  <c r="Z3" i="10"/>
  <c r="N3" i="10"/>
  <c r="I3" i="10"/>
  <c r="R3" i="10"/>
  <c r="K3" i="10"/>
  <c r="W3" i="10"/>
  <c r="U3" i="10"/>
  <c r="L3" i="10"/>
  <c r="T3" i="10"/>
  <c r="J3" i="10"/>
  <c r="J13" i="10" l="1"/>
  <c r="AQ54" i="12"/>
  <c r="AQ69" i="12" s="1"/>
  <c r="R19" i="10"/>
  <c r="AL54" i="12"/>
  <c r="AL69" i="12" s="1"/>
  <c r="M19" i="10"/>
  <c r="AW54" i="12"/>
  <c r="AW69" i="12" s="1"/>
  <c r="X19" i="10"/>
  <c r="X34" i="10" s="1"/>
  <c r="AU54" i="12"/>
  <c r="AU69" i="12" s="1"/>
  <c r="V19" i="10"/>
  <c r="V34" i="10" s="1"/>
  <c r="AT54" i="12"/>
  <c r="AT69" i="12" s="1"/>
  <c r="U19" i="10"/>
  <c r="U34" i="10" s="1"/>
  <c r="AS54" i="12"/>
  <c r="AS69" i="12" s="1"/>
  <c r="T19" i="10"/>
  <c r="T34" i="10" s="1"/>
  <c r="AV54" i="12"/>
  <c r="AV69" i="12" s="1"/>
  <c r="W19" i="10"/>
  <c r="AR54" i="12"/>
  <c r="AR69" i="12" s="1"/>
  <c r="S19" i="10"/>
  <c r="AY54" i="12"/>
  <c r="AY69" i="12" s="1"/>
  <c r="Z19" i="10"/>
  <c r="Z34" i="10" s="1"/>
  <c r="AX54" i="12"/>
  <c r="AX69" i="12" s="1"/>
  <c r="Y19" i="10"/>
  <c r="Y34" i="10" s="1"/>
  <c r="AM54" i="12"/>
  <c r="AM69" i="12" s="1"/>
  <c r="N19" i="10"/>
  <c r="N34" i="10" s="1"/>
  <c r="M13" i="10"/>
  <c r="AZ36" i="12"/>
  <c r="T13" i="10"/>
  <c r="O13" i="10"/>
  <c r="N13" i="10"/>
  <c r="T8" i="10"/>
  <c r="L8" i="10"/>
  <c r="O8" i="10"/>
  <c r="P13" i="10"/>
  <c r="Q13" i="10"/>
  <c r="S13" i="10"/>
  <c r="I8" i="10"/>
  <c r="R13" i="10"/>
  <c r="L13" i="10"/>
  <c r="BB64" i="12"/>
  <c r="BA68" i="12"/>
  <c r="K34" i="10"/>
  <c r="AJ54" i="12"/>
  <c r="AJ69" i="12" s="1"/>
  <c r="O34" i="10"/>
  <c r="AN54" i="12"/>
  <c r="AN69" i="12" s="1"/>
  <c r="AH54" i="12"/>
  <c r="AH69" i="12" s="1"/>
  <c r="P34" i="10"/>
  <c r="AO54" i="12"/>
  <c r="AO69" i="12" s="1"/>
  <c r="Q34" i="10"/>
  <c r="AP54" i="12"/>
  <c r="AP69" i="12" s="1"/>
  <c r="AI54" i="12"/>
  <c r="AI69" i="12" s="1"/>
  <c r="L34" i="10"/>
  <c r="AK54" i="12"/>
  <c r="AK69" i="12" s="1"/>
  <c r="BB38" i="12"/>
  <c r="X13" i="10"/>
  <c r="W13" i="10"/>
  <c r="AZ16" i="12"/>
  <c r="K8" i="10"/>
  <c r="N8" i="10"/>
  <c r="M8" i="10"/>
  <c r="S8" i="10"/>
  <c r="Q8" i="10"/>
  <c r="X8" i="10"/>
  <c r="V8" i="10"/>
  <c r="P8" i="10"/>
  <c r="U8" i="10"/>
  <c r="Z8" i="10"/>
  <c r="Y13" i="10"/>
  <c r="U13" i="10"/>
  <c r="V13" i="10"/>
  <c r="Z13" i="10"/>
  <c r="R8" i="10"/>
  <c r="W8" i="10"/>
  <c r="Y8" i="10"/>
  <c r="BB60" i="12"/>
  <c r="BA62" i="12"/>
  <c r="BB62" i="12" s="1"/>
  <c r="BB14" i="12"/>
  <c r="BA16" i="12"/>
  <c r="BB18" i="12"/>
  <c r="BA36" i="12"/>
  <c r="M34" i="10"/>
  <c r="S34" i="10"/>
  <c r="AZ48" i="12"/>
  <c r="BA48" i="12" s="1"/>
  <c r="R34" i="10"/>
  <c r="W34" i="10"/>
  <c r="J34" i="10"/>
  <c r="AZ69" i="12" l="1"/>
  <c r="BA69" i="12" s="1"/>
  <c r="L18" i="10"/>
  <c r="K18" i="10"/>
  <c r="I34" i="10"/>
  <c r="S33" i="10" s="1"/>
  <c r="J18" i="10"/>
  <c r="AZ54" i="12"/>
  <c r="I18" i="10"/>
  <c r="M18" i="10"/>
  <c r="P18" i="10"/>
  <c r="O18" i="10"/>
  <c r="N18" i="10"/>
  <c r="S18" i="10"/>
  <c r="Q18" i="10"/>
  <c r="T18" i="10"/>
  <c r="R18" i="10"/>
  <c r="V18" i="10"/>
  <c r="U18" i="10"/>
  <c r="Y18" i="10"/>
  <c r="Z18" i="10"/>
  <c r="X18" i="10"/>
  <c r="W18" i="10"/>
  <c r="I37" i="12"/>
  <c r="Z33" i="10" l="1"/>
  <c r="I33" i="10"/>
  <c r="X33" i="10"/>
  <c r="V33" i="10"/>
  <c r="J33" i="10"/>
  <c r="K33" i="10"/>
  <c r="M33" i="10"/>
  <c r="Q33" i="10"/>
  <c r="T33" i="10"/>
  <c r="L33" i="10"/>
  <c r="R33" i="10"/>
  <c r="P33" i="10"/>
  <c r="O33" i="10"/>
  <c r="N33" i="10"/>
  <c r="Y33" i="10"/>
  <c r="W33" i="10"/>
  <c r="U33" i="10"/>
  <c r="BB48" i="12"/>
  <c r="BA54" i="12"/>
  <c r="BB5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tc={553B4330-1F4C-426D-A15F-49F479554B0A}</author>
    <author>tc={A1845037-7974-41D6-B8B3-983244D2A626}</author>
    <author>tc={6D517833-7B38-4461-A75A-6C59B0ECDA69}</author>
    <author>tc={FB757BCE-B4BB-496D-9E8E-B5CF86F9C613}</author>
  </authors>
  <commentList>
    <comment ref="A50" authorId="0" shapeId="0" xr:uid="{553B4330-1F4C-426D-A15F-49F479554B0A}">
      <text>
        <t>[Threaded comment]
Your version of Excel allows you to read this threaded comment; however, any edits to it will get removed if the file is opened in a newer version of Excel. Learn more: https://go.microsoft.com/fwlink/?linkid=870924
Comment:
    Merging with other program</t>
      </text>
    </comment>
    <comment ref="A52" authorId="1" shapeId="0" xr:uid="{A1845037-7974-41D6-B8B3-983244D2A626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launch date</t>
      </text>
    </comment>
    <comment ref="G56" authorId="2" shapeId="0" xr:uid="{6D517833-7B38-4461-A75A-6C59B0ECDA69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launch date</t>
      </text>
    </comment>
    <comment ref="G58" authorId="3" shapeId="0" xr:uid="{FB757BCE-B4BB-496D-9E8E-B5CF86F9C613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launch date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Garayua</author>
  </authors>
  <commentList>
    <comment ref="D19" authorId="0" shapeId="0" xr:uid="{C5234959-C97F-4615-9D12-49811CA93E33}">
      <text>
        <r>
          <rPr>
            <b/>
            <sz val="9"/>
            <color indexed="81"/>
            <rFont val="Tahoma"/>
            <family val="2"/>
          </rPr>
          <t>Luis Garayua:</t>
        </r>
        <r>
          <rPr>
            <sz val="9"/>
            <color indexed="81"/>
            <rFont val="Tahoma"/>
            <family val="2"/>
          </rPr>
          <t xml:space="preserve">
Program without funds allocated, verify new launch date for 2nd Reound</t>
        </r>
      </text>
    </comment>
    <comment ref="D20" authorId="0" shapeId="0" xr:uid="{4896B65F-BA3A-4FF0-8A94-EB094CC677EC}">
      <text>
        <r>
          <rPr>
            <b/>
            <sz val="9"/>
            <color indexed="81"/>
            <rFont val="Tahoma"/>
            <family val="2"/>
          </rPr>
          <t>Luis Garayua:</t>
        </r>
        <r>
          <rPr>
            <sz val="9"/>
            <color indexed="81"/>
            <rFont val="Tahoma"/>
            <family val="2"/>
          </rPr>
          <t xml:space="preserve">
Program without funds allocated, verify new launch date for 2nd Reound</t>
        </r>
      </text>
    </comment>
    <comment ref="D21" authorId="0" shapeId="0" xr:uid="{D2347AD8-ECDE-4E93-A9B1-67D806C10C34}">
      <text>
        <r>
          <rPr>
            <b/>
            <sz val="9"/>
            <color indexed="81"/>
            <rFont val="Tahoma"/>
            <family val="2"/>
          </rPr>
          <t>Luis Garayua:</t>
        </r>
        <r>
          <rPr>
            <sz val="9"/>
            <color indexed="81"/>
            <rFont val="Tahoma"/>
            <family val="2"/>
          </rPr>
          <t xml:space="preserve">
Program without funds allocated, verify new launch date for 2nd Reound</t>
        </r>
      </text>
    </comment>
  </commentList>
</comments>
</file>

<file path=xl/sharedStrings.xml><?xml version="1.0" encoding="utf-8"?>
<sst xmlns="http://schemas.openxmlformats.org/spreadsheetml/2006/main" count="3413" uniqueCount="303">
  <si>
    <t xml:space="preserve">ADMINISTRACIÓN 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</si>
  <si>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</si>
  <si>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</si>
  <si>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</si>
  <si>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</si>
  <si>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</si>
  <si>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</si>
  <si>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</si>
  <si>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</si>
  <si>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</si>
  <si>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</si>
  <si>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</si>
  <si>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</si>
  <si>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</si>
  <si>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</si>
  <si>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</si>
  <si>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</si>
  <si>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</si>
  <si>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</si>
  <si>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</si>
  <si>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</si>
  <si>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</si>
  <si>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2024-Q2</t>
  </si>
  <si>
    <t>2024-Q3</t>
  </si>
  <si>
    <t>2024-Q4</t>
  </si>
  <si>
    <t>2025-Q1</t>
  </si>
  <si>
    <t>Gastos Proyectados</t>
  </si>
  <si>
    <t>Proyección trimestral</t>
  </si>
  <si>
    <t>Gastos Reales</t>
  </si>
  <si>
    <t>PLANIFICACIÓN</t>
  </si>
  <si>
    <t>VIVIENDA</t>
  </si>
  <si>
    <t>ECONOMÍA</t>
  </si>
  <si>
    <t>INFRAESTRUCTURA</t>
  </si>
  <si>
    <t>MULTI-SECTORIAL</t>
  </si>
  <si>
    <t>TOTALES</t>
  </si>
  <si>
    <t>Descripción del año fiscal del gobierno de los Estados Unidos:</t>
  </si>
  <si>
    <t>1er Trimester: 1 Octubre – 31 Diciembre</t>
  </si>
  <si>
    <t>2do Trimestre: 1 Enero  – 31 Marzo</t>
  </si>
  <si>
    <t>3er Trimestre: 1 Abril – 30 Junio</t>
  </si>
  <si>
    <t>4to Trimestre: 1 Julio – 30 Septiembre</t>
  </si>
  <si>
    <t>ITINERARIO</t>
  </si>
  <si>
    <t>ACTUALES</t>
  </si>
  <si>
    <t>PROYECTADO</t>
  </si>
  <si>
    <t>Programa / Actividades</t>
  </si>
  <si>
    <t>Presupuesto del Programa R01</t>
  </si>
  <si>
    <t>Presupuesto del Programa R02.1</t>
  </si>
  <si>
    <t xml:space="preserve">
Asignación Total del Presupuesto del Programa</t>
  </si>
  <si>
    <t>Presupuesto Restante</t>
  </si>
  <si>
    <t>Fecha de Comienzo de Actividad</t>
  </si>
  <si>
    <t>Fecha de Lanzamiento de Actividad</t>
  </si>
  <si>
    <t>Total Expended [THRU DATE]</t>
  </si>
  <si>
    <t>Remaining Budget</t>
  </si>
  <si>
    <t xml:space="preserve">2021-Q4         </t>
  </si>
  <si>
    <t xml:space="preserve">2022-Q4       </t>
  </si>
  <si>
    <t xml:space="preserve">2023-Q4         </t>
  </si>
  <si>
    <t>SUBTOTALS</t>
  </si>
  <si>
    <t>TOTALS</t>
  </si>
  <si>
    <t>10/2018-12/2018</t>
  </si>
  <si>
    <t>01/2019-03/2019</t>
  </si>
  <si>
    <t>04/2019-06/2019</t>
  </si>
  <si>
    <t>07/2019-09/2019</t>
  </si>
  <si>
    <t>10/2019-12/2019</t>
  </si>
  <si>
    <t>01/2020-03/2020</t>
  </si>
  <si>
    <t>04/2020-06/2020</t>
  </si>
  <si>
    <t>07/2020-09/2020</t>
  </si>
  <si>
    <t>10/2020-12/2020</t>
  </si>
  <si>
    <t>01/2021-03/2021</t>
  </si>
  <si>
    <t>04/2021-06/2021</t>
  </si>
  <si>
    <t>07/2021-09/2021</t>
  </si>
  <si>
    <t>10/2021-12/2021</t>
  </si>
  <si>
    <t>01/2022-03/2022</t>
  </si>
  <si>
    <t>04/2022-06/2022</t>
  </si>
  <si>
    <t>07/2022-09/2022</t>
  </si>
  <si>
    <t>10/2022-12/2022</t>
  </si>
  <si>
    <t>01/2023-03/2023</t>
  </si>
  <si>
    <t>04/2023-06/2023</t>
  </si>
  <si>
    <t>07/2023-09/2023</t>
  </si>
  <si>
    <t>10/2023-12/2023</t>
  </si>
  <si>
    <t>01/2024-03/2024</t>
  </si>
  <si>
    <t>04/2024-06/2024</t>
  </si>
  <si>
    <t>07/2024-09/2024</t>
  </si>
  <si>
    <t>Administración del Programa</t>
  </si>
  <si>
    <t>Planificación Integral de la Resiliencia Comunitaria</t>
  </si>
  <si>
    <t>Programa de Iniciativas de Planificación de Agencias</t>
  </si>
  <si>
    <t>Programa de Planificación para la Recuperación Económica</t>
  </si>
  <si>
    <t>Programa para la Competencia de Innovación de Resiliencia en el Hogar</t>
  </si>
  <si>
    <t>Subtotal:</t>
  </si>
  <si>
    <t>Programa de Reparación, Reconstrucción, o Reubicación para Propietarios de Viviendas</t>
  </si>
  <si>
    <t>Programa de Autorización de Títulos</t>
  </si>
  <si>
    <t>Programa de Subsidio de Alquiler</t>
  </si>
  <si>
    <t>Asistencia de Vivienda para Interés Social</t>
  </si>
  <si>
    <t>Programa de Asesoría De Vivienda</t>
  </si>
  <si>
    <t>Programa Brecha de CDBG-DR de los Créditos Contributivos de Vivienda por Ingresos Bajos</t>
  </si>
  <si>
    <t>Programa Instalaciones Comunitarias para la Resiliencia Energética y de Abastecimiento de Agua</t>
  </si>
  <si>
    <t>Programa de Reparación, Reconstrucción y Resiliencia de Viviendas Multifamiliares</t>
  </si>
  <si>
    <t>Programa de Asistencia Directa al Comprador</t>
  </si>
  <si>
    <t>Préstamos para Pequeños Negocios</t>
  </si>
  <si>
    <t>Incubadoras de Pequeñas Empresas</t>
  </si>
  <si>
    <t>Programa de Capacitación Laboral</t>
  </si>
  <si>
    <t>Programa de Préstamo Rotativo Comercial o de Construcción</t>
  </si>
  <si>
    <t>Programa Renacer Agrícola de PR – Agricultura Urbana y Rural</t>
  </si>
  <si>
    <t>Programa de Mercadeo de Turismo y Negocios</t>
  </si>
  <si>
    <t>Programa de Proyectos Estratégicos y Desarrollo Comercial</t>
  </si>
  <si>
    <t>Programa de Cartera de Inversión en Desarrollo Económico para el Crecimiento</t>
  </si>
  <si>
    <t>Programa de Resiliencia de Infraestructura Crítica</t>
  </si>
  <si>
    <t>Programa de Centros de Resiliencia Comunitaria</t>
  </si>
  <si>
    <t>Programa de Pareo de Partidas No Federal</t>
  </si>
  <si>
    <t>Programa de Revitalización de la Ciudad</t>
  </si>
  <si>
    <t>Programa Puerto Rico se Diseña</t>
  </si>
  <si>
    <t>GRAND TOTAL</t>
  </si>
  <si>
    <t xml:space="preserve"> </t>
  </si>
  <si>
    <t>Sector</t>
  </si>
  <si>
    <t>Programs</t>
  </si>
  <si>
    <t>Total</t>
  </si>
  <si>
    <t>10/2024-12/2024</t>
  </si>
  <si>
    <t>Administration</t>
  </si>
  <si>
    <t>Program Administration</t>
  </si>
  <si>
    <t>Projected</t>
  </si>
  <si>
    <t>Actual</t>
  </si>
  <si>
    <t>Delta</t>
  </si>
  <si>
    <t>Planning</t>
  </si>
  <si>
    <t>Whole Community Resilience Planning</t>
  </si>
  <si>
    <t>Agency Planning Initiatives (GIS, Planning Integration)</t>
  </si>
  <si>
    <t>Home Resilience Innovation Competition Program</t>
  </si>
  <si>
    <t>Program Planning (PRDOH)</t>
  </si>
  <si>
    <t>Housing</t>
  </si>
  <si>
    <t>Home Repair, Reconstruction or Relocation Program</t>
  </si>
  <si>
    <t>Title Clearance Program</t>
  </si>
  <si>
    <t>Rental Assistance Program</t>
  </si>
  <si>
    <t>Social Interest Housing Program (Homeless and Domestic Violence)</t>
  </si>
  <si>
    <t>Housing Counseling Program</t>
  </si>
  <si>
    <t>CDBG-DR Gap to Low Income Housing Tax Credits (LIHTC)</t>
  </si>
  <si>
    <t>Community Energy and Water Resilience Installations Program</t>
  </si>
  <si>
    <t>Multifamily Reconstruction, Repair and Resillience Program</t>
  </si>
  <si>
    <t>Homebuyer Assistance Program</t>
  </si>
  <si>
    <t>Economy</t>
  </si>
  <si>
    <t>Small Business Financing Program</t>
  </si>
  <si>
    <t>Small Business Incubators and Accelerators Program</t>
  </si>
  <si>
    <t>Workforce Training Program</t>
  </si>
  <si>
    <t>Construction and Commercial Revolving Loan Program</t>
  </si>
  <si>
    <t>RE-GROW PR Urban-Rural Agriculture Program</t>
  </si>
  <si>
    <t>Tourism &amp; Business Marketing Program</t>
  </si>
  <si>
    <t>Strategic Projects and Commercial Redevelopment Program</t>
  </si>
  <si>
    <t>Economic Development Investment Portfolio for Growth Program</t>
  </si>
  <si>
    <t>Infrastructure</t>
  </si>
  <si>
    <t>Critical Infrastructure Resillience Program</t>
  </si>
  <si>
    <t>Community Resilience Centers Program</t>
  </si>
  <si>
    <t>Non-Federal Match Program</t>
  </si>
  <si>
    <t>Multi-Sector</t>
  </si>
  <si>
    <t>City Revitalization Program</t>
  </si>
  <si>
    <t>Puerto Rico by Design Program</t>
  </si>
  <si>
    <t>Project/Activity Trasaction Dates</t>
  </si>
  <si>
    <t>Sum of Completed Program Fund</t>
  </si>
  <si>
    <t>Economic</t>
  </si>
  <si>
    <t>Construction and Commercial Revolving Loan</t>
  </si>
  <si>
    <t>2019</t>
  </si>
  <si>
    <t>Qtr2</t>
  </si>
  <si>
    <t>Qtr3</t>
  </si>
  <si>
    <t>Qtr4</t>
  </si>
  <si>
    <t>2020</t>
  </si>
  <si>
    <t>Small Business Financing</t>
  </si>
  <si>
    <t>Small Business Incubators and</t>
  </si>
  <si>
    <t>Community Energy and Water Resilience Installations</t>
  </si>
  <si>
    <t>Home Repair, Reconstruction,</t>
  </si>
  <si>
    <t>Social Interest Housing</t>
  </si>
  <si>
    <t>FEMA coordination</t>
  </si>
  <si>
    <t>Economic Recovery Planning</t>
  </si>
  <si>
    <t>Home Resilience Innovation</t>
  </si>
  <si>
    <t>Program Management Planning</t>
  </si>
  <si>
    <t>Whole Community Resilience</t>
  </si>
  <si>
    <t>Grand Total</t>
  </si>
  <si>
    <t>Row Labels</t>
  </si>
  <si>
    <t>Sum of Completed Program Funds</t>
  </si>
  <si>
    <t>Qtr1</t>
  </si>
  <si>
    <t>Yardi - Drawdown Report</t>
  </si>
  <si>
    <t>DRGR</t>
  </si>
  <si>
    <t>VAR</t>
  </si>
  <si>
    <t>Activity Area</t>
  </si>
  <si>
    <t>Program Area</t>
  </si>
  <si>
    <t>Type</t>
  </si>
  <si>
    <t>Vendor</t>
  </si>
  <si>
    <t>Date</t>
  </si>
  <si>
    <t>Inv#</t>
  </si>
  <si>
    <t>Amount</t>
  </si>
  <si>
    <t>Number</t>
  </si>
  <si>
    <t>Bank</t>
  </si>
  <si>
    <t>Check#</t>
  </si>
  <si>
    <t>Month</t>
  </si>
  <si>
    <t>Contract#</t>
  </si>
  <si>
    <t>YardiDraw#</t>
  </si>
  <si>
    <t>HUDDraw#</t>
  </si>
  <si>
    <t xml:space="preserve">   r01a01adm-doh-na</t>
  </si>
  <si>
    <t>PRDOH</t>
  </si>
  <si>
    <t>vc011893 - Dennis G. Gonzalez Ramos</t>
  </si>
  <si>
    <t>RTE03FEB20-05FEB20</t>
  </si>
  <si>
    <t>P-295</t>
  </si>
  <si>
    <t>fbcdb-dr - CDBG-DR</t>
  </si>
  <si>
    <t xml:space="preserve">         104</t>
  </si>
  <si>
    <t xml:space="preserve"> 423</t>
  </si>
  <si>
    <t>Copy Formula</t>
  </si>
  <si>
    <t>VLOOKUP([@[Activity Number]],'Activity Info.'!$A$2:$B$26,2,TRUE)</t>
  </si>
  <si>
    <t>Paste Here--&gt;</t>
  </si>
  <si>
    <t>Project Number</t>
  </si>
  <si>
    <t>Project Title</t>
  </si>
  <si>
    <t>Program Name</t>
  </si>
  <si>
    <t>Activity Number</t>
  </si>
  <si>
    <t>Voucher Number</t>
  </si>
  <si>
    <t>Voucher Item Number</t>
  </si>
  <si>
    <t>LOCCS Code</t>
  </si>
  <si>
    <t>LOCCS Submit Date</t>
  </si>
  <si>
    <t>Grantee Drawdown Approval Date</t>
  </si>
  <si>
    <t>LOCCS Transaction Date</t>
  </si>
  <si>
    <t>Metrics</t>
  </si>
  <si>
    <t>Cancelled Program Funds</t>
  </si>
  <si>
    <t>Revised Progam Funds</t>
  </si>
  <si>
    <t>Completed Program Funds</t>
  </si>
  <si>
    <t>Administration B-17-DM-72-0001</t>
  </si>
  <si>
    <t>R01A01ADM-DOH-NA</t>
  </si>
  <si>
    <t>Processed</t>
  </si>
  <si>
    <t>0</t>
  </si>
  <si>
    <t>Economic B-17-DM-72-0001</t>
  </si>
  <si>
    <t>R01E15SBF-EDC-LM</t>
  </si>
  <si>
    <t>R01E15SBF-EDC-UN</t>
  </si>
  <si>
    <t>R01E16BIA-EDC-LM</t>
  </si>
  <si>
    <t>R01E16BIA-EDC-UN</t>
  </si>
  <si>
    <t>R01E18CCL-BDE-LM</t>
  </si>
  <si>
    <t>R01E18CCL-BDE-UN</t>
  </si>
  <si>
    <t>R01E19TBM-EDC-UN</t>
  </si>
  <si>
    <t>Housing B-17-DM-72-0001</t>
  </si>
  <si>
    <t>R01H07RRR-DOH-LM</t>
  </si>
  <si>
    <t>1/0/1900</t>
  </si>
  <si>
    <t>R01H07RRR-DOH-UN</t>
  </si>
  <si>
    <t>R01H08TCP-DOH-LM</t>
  </si>
  <si>
    <t>R01H09RAP-DOH-LM</t>
  </si>
  <si>
    <t>R01H11SIH-DOH-LM</t>
  </si>
  <si>
    <t>R01H12HCP-DOH-LM</t>
  </si>
  <si>
    <t>R01H13LIH-AFV-LM</t>
  </si>
  <si>
    <t>R01H14HER-DOH-LM</t>
  </si>
  <si>
    <t>Infrastructure B-17-DM-72-0001</t>
  </si>
  <si>
    <t>R01I21FEM-DOH-LM</t>
  </si>
  <si>
    <t>R01I21FEM-DOH-UN</t>
  </si>
  <si>
    <t>Planning B-17-DM-72-0001</t>
  </si>
  <si>
    <t>R01P02CRP-FPR-NA</t>
  </si>
  <si>
    <t>R01P03API-PBA-NA</t>
  </si>
  <si>
    <t>R01P04ERP-EDC-NA</t>
  </si>
  <si>
    <t>R01P05HRI-UPR-NA</t>
  </si>
  <si>
    <t>R01P06PMP-DOH-NA</t>
  </si>
  <si>
    <t>Economic Non RLF B-17-DM-72-0001</t>
  </si>
  <si>
    <t>R01E17WTP-EDC-LM</t>
  </si>
  <si>
    <t>R01E17WTP-EDC-UN</t>
  </si>
  <si>
    <t/>
  </si>
  <si>
    <t>Activity Title</t>
  </si>
  <si>
    <t>R01A01ADM-DOH</t>
  </si>
  <si>
    <t>R01E15SBF-EDC</t>
  </si>
  <si>
    <t>R01E16BIA-EDC</t>
  </si>
  <si>
    <t>Accelerators</t>
  </si>
  <si>
    <t>R01E17WTP-EDC</t>
  </si>
  <si>
    <t>R01E18CCL-BDE</t>
  </si>
  <si>
    <t>R01E19TBM-EDC</t>
  </si>
  <si>
    <t>R01E20SPR-EDC</t>
  </si>
  <si>
    <t>Strategic Projects and Commercial Redevelopment</t>
  </si>
  <si>
    <t>R01H07RRR-DOH</t>
  </si>
  <si>
    <t>or Relocation Program</t>
  </si>
  <si>
    <t>R01H08TCP-DOH</t>
  </si>
  <si>
    <t>R01H09RAP-DOH</t>
  </si>
  <si>
    <t>R01H11SIH-DOH</t>
  </si>
  <si>
    <t>(Homeless, Domestic Violence)</t>
  </si>
  <si>
    <t>R01H12HCP-DOH</t>
  </si>
  <si>
    <t>R01H13LIH-AFV</t>
  </si>
  <si>
    <t>R01H14HER-DOH</t>
  </si>
  <si>
    <t>R01I21FEM-DOH</t>
  </si>
  <si>
    <t>R01P02CRP-FPR</t>
  </si>
  <si>
    <t>R01P03API-PBA</t>
  </si>
  <si>
    <t>R01P04ERP-EDC</t>
  </si>
  <si>
    <t>R01P05HRI-UPR</t>
  </si>
  <si>
    <t>Competition</t>
  </si>
  <si>
    <t>R01P06PMP-DOH</t>
  </si>
  <si>
    <t>Program / Activities</t>
  </si>
  <si>
    <t>Program Budget R01</t>
  </si>
  <si>
    <t>Program Budget R02</t>
  </si>
  <si>
    <t>Launch Date</t>
  </si>
  <si>
    <t>Projection Launch Date</t>
  </si>
  <si>
    <t>ADMINISTRATION</t>
  </si>
  <si>
    <t>PRDOH Administration</t>
  </si>
  <si>
    <t>PLANNING SECTOR</t>
  </si>
  <si>
    <t>Home Resilience Innovation Competition</t>
  </si>
  <si>
    <t>HOUSING SECTOR</t>
  </si>
  <si>
    <t>Home Repair, Reconstruction &amp; Relocation Program</t>
  </si>
  <si>
    <t>Social Interest Housing (Homeless, Domestic Violence)</t>
  </si>
  <si>
    <t>Community Energy and Water Resillience Installations</t>
  </si>
  <si>
    <t>Multifamily Reconstruction, Repair &amp; Resillience</t>
  </si>
  <si>
    <t>Homebuyer Assistance</t>
  </si>
  <si>
    <t>ECONOMY SECTOR</t>
  </si>
  <si>
    <t>Small Business Incubators and Accelerators</t>
  </si>
  <si>
    <t>Re-Grow PR; Urban and Rural Agriculture</t>
  </si>
  <si>
    <t>Economic Development Investment Portfolio for Growth</t>
  </si>
  <si>
    <t>INFRASTRUCTURE SECTOR</t>
  </si>
  <si>
    <t>Critical Infrastructure Resillience</t>
  </si>
  <si>
    <t>Community Resillience Centers</t>
  </si>
  <si>
    <t>FEMA Coordination</t>
  </si>
  <si>
    <t>MULTI-SECTOR</t>
  </si>
  <si>
    <t>City Revitalization</t>
  </si>
  <si>
    <t>Puerto Rico by Design (PR Design-Build)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</si>
</sst>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\P\-00"/>
    <numFmt numFmtId="167" formatCode="_(* #,##0.0000_);_(* \(#,##0.0000\);_(* &quot;-&quot;??_);_(@_)"/>
    <numFmt numFmtId="168" formatCode="&quot;$&quot;#,##0.00;\(&quot;$&quot;#,##0.00\)"/>
    <numFmt numFmtId="169" formatCode="0.000%"/>
    <numFmt numFmtId="170" formatCode="0.0000%"/>
    <numFmt numFmtId="171" formatCode="mm\-yyyy"/>
    <numFmt numFmtId="172" formatCode="_(&quot;$&quot;* #,##0_);_(&quot;$&quot;* \(#,##0\);_(&quot;$&quot;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entury Gothic"/>
      <family val="2"/>
    </font>
    <font>
      <i/>
      <sz val="10"/>
      <color theme="0"/>
      <name val="Century Gothic"/>
      <family val="2"/>
    </font>
    <font>
      <b/>
      <i/>
      <sz val="9"/>
      <color theme="1"/>
      <name val="Century Gothic"/>
      <family val="2"/>
    </font>
    <font>
      <b/>
      <i/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9"/>
      <name val="Century Gothic"/>
      <family val="2"/>
    </font>
    <font>
      <sz val="11"/>
      <color theme="1"/>
      <name val="Arial Black"/>
      <family val="2"/>
    </font>
    <font>
      <b/>
      <sz val="9"/>
      <color theme="3" tint="0.79998168889431442"/>
      <name val="Century Gothic"/>
      <family val="2"/>
    </font>
    <font>
      <sz val="11"/>
      <color theme="0"/>
      <name val="Calibri"/>
      <family val="2"/>
      <scheme val="minor"/>
    </font>
    <font>
      <b/>
      <sz val="12"/>
      <color rgb="FFFFFFFF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i/>
      <sz val="10"/>
      <name val="Century Gothic"/>
      <family val="2"/>
    </font>
    <font>
      <sz val="11"/>
      <name val="Century Gothic"/>
      <family val="2"/>
    </font>
    <font>
      <i/>
      <sz val="10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3947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3D3D3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65" fontId="8" fillId="5" borderId="2" xfId="1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indent="3"/>
    </xf>
    <xf numFmtId="165" fontId="0" fillId="0" borderId="0" xfId="0" applyNumberFormat="1" applyAlignment="1">
      <alignment wrapText="1"/>
    </xf>
    <xf numFmtId="14" fontId="9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5" fillId="3" borderId="3" xfId="1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indent="3"/>
    </xf>
    <xf numFmtId="14" fontId="9" fillId="5" borderId="5" xfId="0" applyNumberFormat="1" applyFont="1" applyFill="1" applyBorder="1" applyAlignment="1">
      <alignment horizontal="center" vertical="center" wrapText="1"/>
    </xf>
    <xf numFmtId="165" fontId="8" fillId="5" borderId="5" xfId="1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/>
    </xf>
    <xf numFmtId="165" fontId="7" fillId="10" borderId="1" xfId="1" applyNumberFormat="1" applyFont="1" applyFill="1" applyBorder="1" applyAlignment="1">
      <alignment horizontal="right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8" fillId="10" borderId="1" xfId="1" applyNumberFormat="1" applyFont="1" applyFill="1" applyBorder="1" applyAlignment="1">
      <alignment horizontal="center" vertical="center" wrapText="1"/>
    </xf>
    <xf numFmtId="39" fontId="8" fillId="10" borderId="7" xfId="1" applyNumberFormat="1" applyFont="1" applyFill="1" applyBorder="1" applyAlignment="1">
      <alignment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43" fontId="8" fillId="5" borderId="5" xfId="1" applyNumberFormat="1" applyFont="1" applyFill="1" applyBorder="1" applyAlignment="1">
      <alignment horizontal="center" vertical="center" wrapText="1"/>
    </xf>
    <xf numFmtId="43" fontId="8" fillId="6" borderId="5" xfId="1" applyNumberFormat="1" applyFont="1" applyFill="1" applyBorder="1" applyAlignment="1">
      <alignment horizontal="center" vertical="center" wrapText="1"/>
    </xf>
    <xf numFmtId="43" fontId="8" fillId="5" borderId="5" xfId="1" applyNumberFormat="1" applyFont="1" applyFill="1" applyBorder="1" applyAlignment="1">
      <alignment vertical="center" wrapText="1"/>
    </xf>
    <xf numFmtId="43" fontId="8" fillId="10" borderId="1" xfId="1" applyNumberFormat="1" applyFont="1" applyFill="1" applyBorder="1" applyAlignment="1">
      <alignment horizontal="center" vertical="center" wrapText="1"/>
    </xf>
    <xf numFmtId="43" fontId="8" fillId="5" borderId="2" xfId="1" applyNumberFormat="1" applyFont="1" applyFill="1" applyBorder="1" applyAlignment="1">
      <alignment vertical="center" wrapText="1"/>
    </xf>
    <xf numFmtId="0" fontId="3" fillId="11" borderId="8" xfId="0" applyFont="1" applyFill="1" applyBorder="1"/>
    <xf numFmtId="49" fontId="3" fillId="11" borderId="8" xfId="0" applyNumberFormat="1" applyFont="1" applyFill="1" applyBorder="1" applyAlignment="1">
      <alignment horizontal="right"/>
    </xf>
    <xf numFmtId="0" fontId="0" fillId="10" borderId="8" xfId="0" applyFill="1" applyBorder="1"/>
    <xf numFmtId="164" fontId="0" fillId="10" borderId="8" xfId="0" applyNumberFormat="1" applyFill="1" applyBorder="1"/>
    <xf numFmtId="0" fontId="0" fillId="0" borderId="8" xfId="0" applyBorder="1"/>
    <xf numFmtId="164" fontId="2" fillId="0" borderId="8" xfId="0" applyNumberFormat="1" applyFont="1" applyFill="1" applyBorder="1"/>
    <xf numFmtId="164" fontId="0" fillId="2" borderId="8" xfId="0" applyNumberFormat="1" applyFill="1" applyBorder="1"/>
    <xf numFmtId="0" fontId="12" fillId="8" borderId="0" xfId="0" applyFont="1" applyFill="1" applyBorder="1" applyAlignment="1">
      <alignment horizontal="center" vertical="center"/>
    </xf>
    <xf numFmtId="167" fontId="8" fillId="1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3" fontId="7" fillId="4" borderId="5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/>
    <xf numFmtId="0" fontId="0" fillId="0" borderId="0" xfId="0" applyAlignment="1">
      <alignment horizontal="left" indent="1"/>
    </xf>
    <xf numFmtId="43" fontId="0" fillId="0" borderId="0" xfId="1" applyFont="1" applyAlignment="1">
      <alignment wrapText="1"/>
    </xf>
    <xf numFmtId="43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43" fontId="8" fillId="5" borderId="2" xfId="1" applyFont="1" applyFill="1" applyBorder="1" applyAlignment="1">
      <alignment horizontal="center" vertical="center" wrapText="1"/>
    </xf>
    <xf numFmtId="43" fontId="8" fillId="5" borderId="5" xfId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wrapText="1"/>
    </xf>
    <xf numFmtId="43" fontId="0" fillId="0" borderId="0" xfId="0" applyNumberFormat="1" applyFont="1" applyAlignment="1">
      <alignment wrapText="1"/>
    </xf>
    <xf numFmtId="43" fontId="7" fillId="10" borderId="1" xfId="1" applyNumberFormat="1" applyFont="1" applyFill="1" applyBorder="1" applyAlignment="1">
      <alignment horizontal="right" vertical="center" wrapText="1"/>
    </xf>
    <xf numFmtId="164" fontId="2" fillId="0" borderId="8" xfId="0" applyNumberFormat="1" applyFont="1" applyBorder="1"/>
    <xf numFmtId="0" fontId="0" fillId="13" borderId="0" xfId="0" applyFill="1"/>
    <xf numFmtId="0" fontId="0" fillId="0" borderId="0" xfId="0" pivotButton="1"/>
    <xf numFmtId="14" fontId="0" fillId="0" borderId="0" xfId="0" applyNumberFormat="1"/>
    <xf numFmtId="168" fontId="0" fillId="0" borderId="0" xfId="0" applyNumberFormat="1"/>
    <xf numFmtId="0" fontId="15" fillId="15" borderId="10" xfId="0" applyFont="1" applyFill="1" applyBorder="1" applyAlignment="1">
      <alignment vertical="center" wrapText="1"/>
    </xf>
    <xf numFmtId="0" fontId="15" fillId="15" borderId="11" xfId="0" applyFont="1" applyFill="1" applyBorder="1" applyAlignment="1">
      <alignment vertical="center" wrapText="1"/>
    </xf>
    <xf numFmtId="0" fontId="17" fillId="14" borderId="9" xfId="0" applyFont="1" applyFill="1" applyBorder="1" applyAlignment="1">
      <alignment vertical="center" wrapText="1"/>
    </xf>
    <xf numFmtId="0" fontId="17" fillId="14" borderId="1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16" borderId="0" xfId="0" applyFill="1"/>
    <xf numFmtId="44" fontId="0" fillId="0" borderId="0" xfId="0" applyNumberFormat="1"/>
    <xf numFmtId="0" fontId="10" fillId="0" borderId="2" xfId="0" applyFont="1" applyFill="1" applyBorder="1" applyAlignment="1">
      <alignment horizontal="left" vertical="center" indent="3"/>
    </xf>
    <xf numFmtId="10" fontId="11" fillId="10" borderId="1" xfId="2" applyNumberFormat="1" applyFont="1" applyFill="1" applyBorder="1" applyAlignment="1">
      <alignment horizontal="center" vertical="center" wrapText="1"/>
    </xf>
    <xf numFmtId="43" fontId="8" fillId="5" borderId="4" xfId="1" applyNumberFormat="1" applyFont="1" applyFill="1" applyBorder="1" applyAlignment="1">
      <alignment horizontal="center" vertical="center" wrapText="1"/>
    </xf>
    <xf numFmtId="43" fontId="8" fillId="6" borderId="4" xfId="1" applyNumberFormat="1" applyFont="1" applyFill="1" applyBorder="1" applyAlignment="1">
      <alignment horizontal="center" vertical="center" wrapText="1"/>
    </xf>
    <xf numFmtId="43" fontId="7" fillId="17" borderId="4" xfId="1" applyNumberFormat="1" applyFont="1" applyFill="1" applyBorder="1" applyAlignment="1">
      <alignment horizontal="right" vertical="center" wrapText="1"/>
    </xf>
    <xf numFmtId="14" fontId="9" fillId="17" borderId="1" xfId="0" applyNumberFormat="1" applyFont="1" applyFill="1" applyBorder="1" applyAlignment="1">
      <alignment horizontal="center" vertical="center" wrapText="1"/>
    </xf>
    <xf numFmtId="14" fontId="9" fillId="17" borderId="4" xfId="0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165" fontId="8" fillId="17" borderId="1" xfId="1" applyNumberFormat="1" applyFont="1" applyFill="1" applyBorder="1" applyAlignment="1">
      <alignment horizontal="center" vertical="center" wrapText="1"/>
    </xf>
    <xf numFmtId="43" fontId="8" fillId="17" borderId="1" xfId="1" applyFont="1" applyFill="1" applyBorder="1" applyAlignment="1">
      <alignment horizontal="center" vertical="center" wrapText="1"/>
    </xf>
    <xf numFmtId="43" fontId="8" fillId="17" borderId="4" xfId="1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right" vertical="center" indent="3"/>
    </xf>
    <xf numFmtId="43" fontId="8" fillId="17" borderId="4" xfId="1" applyNumberFormat="1" applyFont="1" applyFill="1" applyBorder="1" applyAlignment="1">
      <alignment horizontal="center" vertical="center" wrapText="1"/>
    </xf>
    <xf numFmtId="43" fontId="8" fillId="17" borderId="1" xfId="1" applyNumberFormat="1" applyFont="1" applyFill="1" applyBorder="1" applyAlignment="1">
      <alignment horizontal="center" vertical="center" wrapText="1"/>
    </xf>
    <xf numFmtId="43" fontId="8" fillId="17" borderId="7" xfId="1" applyNumberFormat="1" applyFont="1" applyFill="1" applyBorder="1" applyAlignment="1">
      <alignment vertical="center" wrapText="1"/>
    </xf>
    <xf numFmtId="43" fontId="8" fillId="17" borderId="15" xfId="1" applyNumberFormat="1" applyFont="1" applyFill="1" applyBorder="1" applyAlignment="1">
      <alignment vertical="center" wrapText="1"/>
    </xf>
    <xf numFmtId="10" fontId="13" fillId="10" borderId="1" xfId="2" applyNumberFormat="1" applyFont="1" applyFill="1" applyBorder="1" applyAlignment="1">
      <alignment horizontal="center"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169" fontId="13" fillId="10" borderId="1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wrapText="1"/>
    </xf>
    <xf numFmtId="43" fontId="7" fillId="4" borderId="2" xfId="1" applyNumberFormat="1" applyFont="1" applyFill="1" applyBorder="1" applyAlignment="1">
      <alignment horizontal="right" vertical="center" wrapText="1"/>
    </xf>
    <xf numFmtId="43" fontId="7" fillId="4" borderId="4" xfId="1" applyNumberFormat="1" applyFont="1" applyFill="1" applyBorder="1" applyAlignment="1">
      <alignment horizontal="right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14" fontId="9" fillId="16" borderId="2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wrapText="1"/>
    </xf>
    <xf numFmtId="10" fontId="8" fillId="5" borderId="2" xfId="2" applyNumberFormat="1" applyFont="1" applyFill="1" applyBorder="1" applyAlignment="1">
      <alignment horizontal="center" vertical="center" wrapText="1"/>
    </xf>
    <xf numFmtId="169" fontId="8" fillId="5" borderId="2" xfId="2" applyNumberFormat="1" applyFont="1" applyFill="1" applyBorder="1" applyAlignment="1">
      <alignment horizontal="center" vertical="center" wrapText="1"/>
    </xf>
    <xf numFmtId="170" fontId="8" fillId="5" borderId="2" xfId="2" applyNumberFormat="1" applyFont="1" applyFill="1" applyBorder="1" applyAlignment="1">
      <alignment horizontal="center" vertical="center" wrapText="1"/>
    </xf>
    <xf numFmtId="10" fontId="21" fillId="19" borderId="2" xfId="4" applyNumberFormat="1" applyFont="1" applyFill="1" applyBorder="1" applyAlignment="1">
      <alignment horizontal="center" wrapText="1"/>
    </xf>
    <xf numFmtId="169" fontId="21" fillId="19" borderId="2" xfId="4" applyNumberFormat="1" applyFont="1" applyFill="1" applyBorder="1" applyAlignment="1">
      <alignment horizontal="center" wrapText="1"/>
    </xf>
    <xf numFmtId="170" fontId="21" fillId="19" borderId="2" xfId="4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vertical="center" indent="3"/>
    </xf>
    <xf numFmtId="10" fontId="8" fillId="5" borderId="1" xfId="2" applyNumberFormat="1" applyFont="1" applyFill="1" applyBorder="1" applyAlignment="1">
      <alignment horizontal="center" vertical="center" wrapText="1"/>
    </xf>
    <xf numFmtId="10" fontId="21" fillId="19" borderId="18" xfId="4" applyNumberFormat="1" applyFont="1" applyFill="1" applyBorder="1" applyAlignment="1">
      <alignment horizontal="center" wrapText="1"/>
    </xf>
    <xf numFmtId="10" fontId="21" fillId="19" borderId="19" xfId="4" applyNumberFormat="1" applyFont="1" applyFill="1" applyBorder="1" applyAlignment="1">
      <alignment horizontal="center" wrapText="1"/>
    </xf>
    <xf numFmtId="10" fontId="21" fillId="19" borderId="21" xfId="4" applyNumberFormat="1" applyFont="1" applyFill="1" applyBorder="1" applyAlignment="1">
      <alignment horizontal="center" wrapText="1"/>
    </xf>
    <xf numFmtId="10" fontId="21" fillId="19" borderId="23" xfId="4" applyNumberFormat="1" applyFont="1" applyFill="1" applyBorder="1" applyAlignment="1">
      <alignment horizontal="center" wrapText="1"/>
    </xf>
    <xf numFmtId="170" fontId="21" fillId="19" borderId="18" xfId="4" applyNumberFormat="1" applyFont="1" applyFill="1" applyBorder="1" applyAlignment="1">
      <alignment horizontal="center" wrapText="1"/>
    </xf>
    <xf numFmtId="10" fontId="21" fillId="19" borderId="25" xfId="4" applyNumberFormat="1" applyFont="1" applyFill="1" applyBorder="1" applyAlignment="1">
      <alignment horizontal="center" wrapText="1"/>
    </xf>
    <xf numFmtId="169" fontId="21" fillId="19" borderId="18" xfId="4" applyNumberFormat="1" applyFont="1" applyFill="1" applyBorder="1" applyAlignment="1">
      <alignment horizontal="center" wrapText="1"/>
    </xf>
    <xf numFmtId="166" fontId="23" fillId="18" borderId="2" xfId="5" applyNumberFormat="1" applyFont="1" applyFill="1" applyBorder="1" applyAlignment="1">
      <alignment horizontal="center" vertical="center" wrapText="1"/>
    </xf>
    <xf numFmtId="165" fontId="11" fillId="18" borderId="2" xfId="5" applyNumberFormat="1" applyFont="1" applyFill="1" applyBorder="1" applyAlignment="1">
      <alignment horizontal="center" vertical="center" wrapText="1"/>
    </xf>
    <xf numFmtId="169" fontId="21" fillId="19" borderId="23" xfId="4" applyNumberFormat="1" applyFont="1" applyFill="1" applyBorder="1" applyAlignment="1">
      <alignment horizontal="center" wrapText="1"/>
    </xf>
    <xf numFmtId="166" fontId="23" fillId="18" borderId="3" xfId="5" applyNumberFormat="1" applyFont="1" applyFill="1" applyBorder="1" applyAlignment="1">
      <alignment horizontal="center" vertical="center" wrapText="1"/>
    </xf>
    <xf numFmtId="10" fontId="21" fillId="19" borderId="32" xfId="4" applyNumberFormat="1" applyFont="1" applyFill="1" applyBorder="1" applyAlignment="1">
      <alignment horizontal="center" wrapText="1"/>
    </xf>
    <xf numFmtId="10" fontId="21" fillId="19" borderId="6" xfId="4" applyNumberFormat="1" applyFont="1" applyFill="1" applyBorder="1" applyAlignment="1">
      <alignment horizontal="center" wrapText="1"/>
    </xf>
    <xf numFmtId="10" fontId="21" fillId="19" borderId="29" xfId="4" applyNumberFormat="1" applyFont="1" applyFill="1" applyBorder="1" applyAlignment="1">
      <alignment horizontal="center" wrapText="1"/>
    </xf>
    <xf numFmtId="10" fontId="21" fillId="19" borderId="33" xfId="4" applyNumberFormat="1" applyFont="1" applyFill="1" applyBorder="1" applyAlignment="1">
      <alignment horizontal="center" wrapText="1"/>
    </xf>
    <xf numFmtId="165" fontId="11" fillId="18" borderId="6" xfId="5" applyNumberFormat="1" applyFont="1" applyFill="1" applyBorder="1" applyAlignment="1">
      <alignment horizontal="center" vertical="center" wrapText="1"/>
    </xf>
    <xf numFmtId="166" fontId="23" fillId="18" borderId="36" xfId="5" applyNumberFormat="1" applyFont="1" applyFill="1" applyBorder="1" applyAlignment="1">
      <alignment horizontal="center" vertical="center" wrapText="1"/>
    </xf>
    <xf numFmtId="165" fontId="11" fillId="18" borderId="7" xfId="5" applyNumberFormat="1" applyFont="1" applyFill="1" applyBorder="1" applyAlignment="1">
      <alignment horizontal="center" vertical="center" wrapText="1"/>
    </xf>
    <xf numFmtId="166" fontId="23" fillId="18" borderId="37" xfId="5" applyNumberFormat="1" applyFont="1" applyFill="1" applyBorder="1" applyAlignment="1">
      <alignment horizontal="center" vertical="center" wrapText="1"/>
    </xf>
    <xf numFmtId="10" fontId="21" fillId="19" borderId="31" xfId="4" applyNumberFormat="1" applyFont="1" applyFill="1" applyBorder="1" applyAlignment="1">
      <alignment horizontal="center" wrapText="1"/>
    </xf>
    <xf numFmtId="165" fontId="11" fillId="0" borderId="0" xfId="5" applyNumberFormat="1" applyFont="1" applyFill="1" applyBorder="1" applyAlignment="1">
      <alignment horizontal="center" vertical="center" wrapText="1"/>
    </xf>
    <xf numFmtId="166" fontId="23" fillId="0" borderId="0" xfId="5" applyNumberFormat="1" applyFont="1" applyFill="1" applyBorder="1" applyAlignment="1">
      <alignment horizontal="center" vertical="center" wrapText="1"/>
    </xf>
    <xf numFmtId="10" fontId="21" fillId="19" borderId="38" xfId="4" applyNumberFormat="1" applyFont="1" applyFill="1" applyBorder="1" applyAlignment="1">
      <alignment horizontal="center" wrapText="1"/>
    </xf>
    <xf numFmtId="10" fontId="21" fillId="19" borderId="39" xfId="4" applyNumberFormat="1" applyFont="1" applyFill="1" applyBorder="1" applyAlignment="1">
      <alignment horizontal="center" wrapText="1"/>
    </xf>
    <xf numFmtId="10" fontId="21" fillId="19" borderId="40" xfId="4" applyNumberFormat="1" applyFont="1" applyFill="1" applyBorder="1" applyAlignment="1">
      <alignment horizontal="center" wrapText="1"/>
    </xf>
    <xf numFmtId="10" fontId="21" fillId="19" borderId="41" xfId="4" applyNumberFormat="1" applyFont="1" applyFill="1" applyBorder="1" applyAlignment="1">
      <alignment horizontal="center" wrapText="1"/>
    </xf>
    <xf numFmtId="10" fontId="21" fillId="19" borderId="1" xfId="4" applyNumberFormat="1" applyFont="1" applyFill="1" applyBorder="1" applyAlignment="1">
      <alignment horizontal="center" wrapText="1"/>
    </xf>
    <xf numFmtId="10" fontId="21" fillId="19" borderId="30" xfId="4" applyNumberFormat="1" applyFont="1" applyFill="1" applyBorder="1" applyAlignment="1">
      <alignment horizontal="center" wrapText="1"/>
    </xf>
    <xf numFmtId="169" fontId="21" fillId="19" borderId="39" xfId="4" applyNumberFormat="1" applyFont="1" applyFill="1" applyBorder="1" applyAlignment="1">
      <alignment horizontal="center" wrapText="1"/>
    </xf>
    <xf numFmtId="169" fontId="21" fillId="19" borderId="1" xfId="4" applyNumberFormat="1" applyFont="1" applyFill="1" applyBorder="1" applyAlignment="1">
      <alignment horizontal="center" wrapText="1"/>
    </xf>
    <xf numFmtId="169" fontId="21" fillId="19" borderId="25" xfId="4" applyNumberFormat="1" applyFont="1" applyFill="1" applyBorder="1" applyAlignment="1">
      <alignment horizontal="center" wrapText="1"/>
    </xf>
    <xf numFmtId="169" fontId="21" fillId="19" borderId="40" xfId="4" applyNumberFormat="1" applyFont="1" applyFill="1" applyBorder="1" applyAlignment="1">
      <alignment horizontal="center" wrapText="1"/>
    </xf>
    <xf numFmtId="170" fontId="21" fillId="19" borderId="23" xfId="4" applyNumberFormat="1" applyFont="1" applyFill="1" applyBorder="1" applyAlignment="1">
      <alignment horizontal="center" wrapText="1"/>
    </xf>
    <xf numFmtId="10" fontId="21" fillId="19" borderId="35" xfId="4" applyNumberFormat="1" applyFont="1" applyFill="1" applyBorder="1" applyAlignment="1">
      <alignment horizontal="center" wrapText="1"/>
    </xf>
    <xf numFmtId="10" fontId="21" fillId="19" borderId="42" xfId="4" applyNumberFormat="1" applyFont="1" applyFill="1" applyBorder="1" applyAlignment="1">
      <alignment horizontal="center" wrapText="1"/>
    </xf>
    <xf numFmtId="10" fontId="21" fillId="19" borderId="5" xfId="4" applyNumberFormat="1" applyFont="1" applyFill="1" applyBorder="1" applyAlignment="1">
      <alignment horizontal="center" wrapText="1"/>
    </xf>
    <xf numFmtId="10" fontId="21" fillId="19" borderId="43" xfId="4" applyNumberFormat="1" applyFont="1" applyFill="1" applyBorder="1" applyAlignment="1">
      <alignment horizontal="center" wrapText="1"/>
    </xf>
    <xf numFmtId="0" fontId="21" fillId="0" borderId="0" xfId="6" applyFont="1"/>
    <xf numFmtId="10" fontId="21" fillId="0" borderId="0" xfId="4" applyNumberFormat="1" applyFont="1" applyAlignment="1">
      <alignment horizontal="center" wrapText="1"/>
    </xf>
    <xf numFmtId="0" fontId="9" fillId="0" borderId="17" xfId="6" applyFont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10" fontId="21" fillId="17" borderId="2" xfId="6" applyNumberFormat="1" applyFont="1" applyFill="1" applyBorder="1"/>
    <xf numFmtId="0" fontId="9" fillId="0" borderId="16" xfId="6" applyFont="1" applyBorder="1" applyAlignment="1">
      <alignment horizontal="right" vertical="center"/>
    </xf>
    <xf numFmtId="10" fontId="23" fillId="0" borderId="0" xfId="7" applyNumberFormat="1" applyFont="1" applyFill="1" applyBorder="1" applyAlignment="1">
      <alignment horizontal="center" vertical="center" wrapText="1"/>
    </xf>
    <xf numFmtId="0" fontId="10" fillId="0" borderId="0" xfId="6" applyFont="1" applyAlignment="1">
      <alignment horizontal="right" vertical="center"/>
    </xf>
    <xf numFmtId="0" fontId="6" fillId="0" borderId="22" xfId="6" applyFont="1" applyBorder="1" applyAlignment="1">
      <alignment horizontal="left" vertical="center"/>
    </xf>
    <xf numFmtId="10" fontId="21" fillId="0" borderId="0" xfId="6" applyNumberFormat="1" applyFont="1"/>
    <xf numFmtId="169" fontId="21" fillId="0" borderId="0" xfId="4" applyNumberFormat="1" applyFont="1" applyAlignment="1">
      <alignment horizontal="center" wrapText="1"/>
    </xf>
    <xf numFmtId="0" fontId="10" fillId="0" borderId="0" xfId="6" applyFont="1" applyAlignment="1">
      <alignment horizontal="left" vertical="center"/>
    </xf>
    <xf numFmtId="10" fontId="21" fillId="0" borderId="33" xfId="4" applyNumberFormat="1" applyFont="1" applyBorder="1" applyAlignment="1">
      <alignment horizontal="center" wrapText="1"/>
    </xf>
    <xf numFmtId="0" fontId="10" fillId="0" borderId="22" xfId="6" applyFont="1" applyBorder="1" applyAlignment="1">
      <alignment horizontal="left" vertical="center"/>
    </xf>
    <xf numFmtId="0" fontId="21" fillId="0" borderId="28" xfId="6" applyFont="1" applyBorder="1" applyAlignment="1">
      <alignment horizontal="center" vertical="center" wrapText="1"/>
    </xf>
    <xf numFmtId="0" fontId="6" fillId="0" borderId="22" xfId="6" applyFont="1" applyBorder="1" applyAlignment="1">
      <alignment horizontal="left" vertical="center" wrapText="1"/>
    </xf>
    <xf numFmtId="0" fontId="10" fillId="0" borderId="22" xfId="6" applyFont="1" applyBorder="1" applyAlignment="1">
      <alignment horizontal="left" vertical="center" wrapText="1"/>
    </xf>
    <xf numFmtId="170" fontId="21" fillId="0" borderId="0" xfId="4" applyNumberFormat="1" applyFont="1" applyAlignment="1">
      <alignment horizontal="center" wrapText="1"/>
    </xf>
    <xf numFmtId="10" fontId="21" fillId="17" borderId="2" xfId="7" applyNumberFormat="1" applyFont="1" applyFill="1" applyBorder="1"/>
    <xf numFmtId="0" fontId="27" fillId="0" borderId="17" xfId="6" applyFont="1" applyBorder="1" applyAlignment="1">
      <alignment horizontal="right" vertical="center"/>
    </xf>
    <xf numFmtId="0" fontId="27" fillId="0" borderId="0" xfId="6" applyFont="1" applyAlignment="1">
      <alignment horizontal="right" vertical="center"/>
    </xf>
    <xf numFmtId="0" fontId="27" fillId="0" borderId="16" xfId="6" applyFont="1" applyBorder="1" applyAlignment="1">
      <alignment horizontal="right" vertical="center"/>
    </xf>
    <xf numFmtId="0" fontId="27" fillId="0" borderId="9" xfId="6" applyFont="1" applyBorder="1" applyAlignment="1">
      <alignment horizontal="right" vertical="center"/>
    </xf>
    <xf numFmtId="9" fontId="25" fillId="0" borderId="35" xfId="7" applyFont="1" applyFill="1" applyBorder="1" applyAlignment="1">
      <alignment horizontal="center" vertical="center" wrapText="1"/>
    </xf>
    <xf numFmtId="10" fontId="24" fillId="0" borderId="0" xfId="7" applyNumberFormat="1" applyFont="1" applyFill="1" applyBorder="1" applyAlignment="1">
      <alignment horizontal="center" vertical="center" wrapText="1"/>
    </xf>
    <xf numFmtId="10" fontId="21" fillId="0" borderId="0" xfId="4" applyNumberFormat="1" applyFont="1" applyFill="1" applyBorder="1" applyAlignment="1">
      <alignment horizontal="center" wrapText="1"/>
    </xf>
    <xf numFmtId="10" fontId="21" fillId="0" borderId="0" xfId="6" applyNumberFormat="1" applyFont="1" applyFill="1"/>
    <xf numFmtId="10" fontId="21" fillId="0" borderId="0" xfId="6" applyNumberFormat="1" applyFont="1" applyFill="1" applyBorder="1"/>
    <xf numFmtId="10" fontId="7" fillId="10" borderId="1" xfId="2" applyNumberFormat="1" applyFont="1" applyFill="1" applyBorder="1" applyAlignment="1">
      <alignment horizontal="right" vertical="center" wrapText="1"/>
    </xf>
    <xf numFmtId="170" fontId="21" fillId="0" borderId="0" xfId="6" applyNumberFormat="1" applyFont="1"/>
    <xf numFmtId="14" fontId="9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0" fillId="0" borderId="0" xfId="0" applyAlignment="1">
      <alignment horizontal="left" indent="2"/>
    </xf>
    <xf numFmtId="43" fontId="0" fillId="0" borderId="0" xfId="0" applyNumberFormat="1"/>
    <xf numFmtId="0" fontId="0" fillId="0" borderId="0" xfId="0" applyAlignment="1">
      <alignment horizontal="left" indent="3"/>
    </xf>
    <xf numFmtId="43" fontId="0" fillId="0" borderId="0" xfId="1" applyFont="1"/>
    <xf numFmtId="43" fontId="28" fillId="0" borderId="0" xfId="0" applyNumberFormat="1" applyFont="1"/>
    <xf numFmtId="43" fontId="0" fillId="0" borderId="0" xfId="0" applyNumberFormat="1" applyFill="1"/>
    <xf numFmtId="4" fontId="0" fillId="0" borderId="0" xfId="0" applyNumberFormat="1"/>
    <xf numFmtId="0" fontId="0" fillId="0" borderId="0" xfId="0" applyAlignment="1">
      <alignment horizontal="right"/>
    </xf>
    <xf numFmtId="43" fontId="1" fillId="0" borderId="0" xfId="1" applyFont="1"/>
    <xf numFmtId="43" fontId="1" fillId="0" borderId="4" xfId="1" applyFont="1" applyBorder="1"/>
    <xf numFmtId="44" fontId="28" fillId="0" borderId="0" xfId="8" applyFont="1"/>
    <xf numFmtId="0" fontId="29" fillId="20" borderId="44" xfId="0" applyFont="1" applyFill="1" applyBorder="1" applyAlignment="1">
      <alignment horizontal="left" vertical="center"/>
    </xf>
    <xf numFmtId="0" fontId="29" fillId="20" borderId="44" xfId="0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left" vertical="center"/>
    </xf>
    <xf numFmtId="165" fontId="7" fillId="0" borderId="5" xfId="1" applyNumberFormat="1" applyFont="1" applyFill="1" applyBorder="1" applyAlignment="1">
      <alignment horizontal="right" vertical="center" wrapText="1"/>
    </xf>
    <xf numFmtId="165" fontId="7" fillId="4" borderId="5" xfId="1" applyNumberFormat="1" applyFont="1" applyFill="1" applyBorder="1" applyAlignment="1">
      <alignment horizontal="right" vertical="center" wrapText="1"/>
    </xf>
    <xf numFmtId="165" fontId="7" fillId="17" borderId="4" xfId="1" applyNumberFormat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4" borderId="4" xfId="1" applyNumberFormat="1" applyFont="1" applyFill="1" applyBorder="1" applyAlignment="1">
      <alignment horizontal="right" vertical="center" wrapText="1"/>
    </xf>
    <xf numFmtId="165" fontId="7" fillId="10" borderId="1" xfId="2" applyNumberFormat="1" applyFont="1" applyFill="1" applyBorder="1" applyAlignment="1">
      <alignment horizontal="right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10" fontId="21" fillId="19" borderId="2" xfId="2" applyNumberFormat="1" applyFont="1" applyFill="1" applyBorder="1" applyAlignment="1">
      <alignment horizontal="center" wrapText="1"/>
    </xf>
    <xf numFmtId="10" fontId="21" fillId="19" borderId="38" xfId="2" applyNumberFormat="1" applyFont="1" applyFill="1" applyBorder="1" applyAlignment="1">
      <alignment horizontal="center" wrapText="1"/>
    </xf>
    <xf numFmtId="10" fontId="21" fillId="19" borderId="39" xfId="2" applyNumberFormat="1" applyFont="1" applyFill="1" applyBorder="1" applyAlignment="1">
      <alignment horizontal="center" wrapText="1"/>
    </xf>
    <xf numFmtId="10" fontId="21" fillId="19" borderId="45" xfId="2" applyNumberFormat="1" applyFont="1" applyFill="1" applyBorder="1" applyAlignment="1">
      <alignment horizontal="center" wrapText="1"/>
    </xf>
    <xf numFmtId="10" fontId="21" fillId="19" borderId="0" xfId="4" applyNumberFormat="1" applyFont="1" applyFill="1" applyBorder="1" applyAlignment="1">
      <alignment horizontal="center" wrapText="1"/>
    </xf>
    <xf numFmtId="10" fontId="21" fillId="19" borderId="46" xfId="2" applyNumberFormat="1" applyFont="1" applyFill="1" applyBorder="1" applyAlignment="1">
      <alignment horizontal="center" wrapText="1"/>
    </xf>
    <xf numFmtId="10" fontId="21" fillId="19" borderId="23" xfId="2" applyNumberFormat="1" applyFont="1" applyFill="1" applyBorder="1" applyAlignment="1">
      <alignment horizontal="center" wrapText="1"/>
    </xf>
    <xf numFmtId="165" fontId="8" fillId="6" borderId="5" xfId="1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4" xfId="1" applyNumberFormat="1" applyFont="1" applyFill="1" applyBorder="1" applyAlignment="1">
      <alignment horizontal="center" vertical="center" wrapText="1"/>
    </xf>
    <xf numFmtId="165" fontId="13" fillId="10" borderId="1" xfId="2" applyNumberFormat="1" applyFont="1" applyFill="1" applyBorder="1" applyAlignment="1">
      <alignment horizontal="center" vertical="center" wrapText="1"/>
    </xf>
    <xf numFmtId="165" fontId="8" fillId="5" borderId="1" xfId="2" applyNumberFormat="1" applyFont="1" applyFill="1" applyBorder="1" applyAlignment="1">
      <alignment horizontal="center" vertical="center" wrapText="1"/>
    </xf>
    <xf numFmtId="165" fontId="8" fillId="5" borderId="4" xfId="1" applyNumberFormat="1" applyFont="1" applyFill="1" applyBorder="1" applyAlignment="1">
      <alignment horizontal="center" vertical="center" wrapText="1"/>
    </xf>
    <xf numFmtId="165" fontId="8" fillId="5" borderId="2" xfId="1" applyNumberFormat="1" applyFont="1" applyFill="1" applyBorder="1" applyAlignment="1">
      <alignment vertical="center" wrapText="1"/>
    </xf>
    <xf numFmtId="165" fontId="8" fillId="5" borderId="5" xfId="1" applyNumberFormat="1" applyFont="1" applyFill="1" applyBorder="1" applyAlignment="1">
      <alignment vertical="center" wrapText="1"/>
    </xf>
    <xf numFmtId="165" fontId="8" fillId="5" borderId="7" xfId="1" applyNumberFormat="1" applyFont="1" applyFill="1" applyBorder="1" applyAlignment="1">
      <alignment vertical="center" wrapText="1"/>
    </xf>
    <xf numFmtId="165" fontId="8" fillId="5" borderId="15" xfId="1" applyNumberFormat="1" applyFont="1" applyFill="1" applyBorder="1" applyAlignment="1">
      <alignment vertical="center" wrapText="1"/>
    </xf>
    <xf numFmtId="165" fontId="11" fillId="10" borderId="1" xfId="2" applyNumberFormat="1" applyFont="1" applyFill="1" applyBorder="1" applyAlignment="1">
      <alignment horizontal="center" vertical="center" wrapText="1"/>
    </xf>
    <xf numFmtId="165" fontId="8" fillId="10" borderId="7" xfId="1" applyNumberFormat="1" applyFont="1" applyFill="1" applyBorder="1" applyAlignment="1">
      <alignment vertical="center" wrapText="1"/>
    </xf>
    <xf numFmtId="172" fontId="7" fillId="0" borderId="5" xfId="8" applyNumberFormat="1" applyFont="1" applyFill="1" applyBorder="1" applyAlignment="1">
      <alignment horizontal="right" vertical="center" wrapText="1"/>
    </xf>
    <xf numFmtId="172" fontId="7" fillId="4" borderId="5" xfId="8" applyNumberFormat="1" applyFont="1" applyFill="1" applyBorder="1" applyAlignment="1">
      <alignment horizontal="right" vertical="center" wrapText="1"/>
    </xf>
    <xf numFmtId="172" fontId="7" fillId="12" borderId="5" xfId="8" applyNumberFormat="1" applyFont="1" applyFill="1" applyBorder="1" applyAlignment="1">
      <alignment horizontal="right" vertical="center" wrapText="1"/>
    </xf>
    <xf numFmtId="172" fontId="7" fillId="12" borderId="4" xfId="8" applyNumberFormat="1" applyFont="1" applyFill="1" applyBorder="1" applyAlignment="1">
      <alignment horizontal="right" vertical="center" wrapText="1"/>
    </xf>
    <xf numFmtId="44" fontId="8" fillId="5" borderId="5" xfId="8" applyFont="1" applyFill="1" applyBorder="1" applyAlignment="1">
      <alignment horizontal="center" vertical="center" wrapText="1"/>
    </xf>
    <xf numFmtId="172" fontId="8" fillId="6" borderId="5" xfId="8" applyNumberFormat="1" applyFont="1" applyFill="1" applyBorder="1" applyAlignment="1">
      <alignment horizontal="center" vertical="center" wrapText="1"/>
    </xf>
    <xf numFmtId="172" fontId="8" fillId="4" borderId="5" xfId="8" applyNumberFormat="1" applyFont="1" applyFill="1" applyBorder="1" applyAlignment="1">
      <alignment horizontal="center" vertical="center" wrapText="1"/>
    </xf>
    <xf numFmtId="172" fontId="8" fillId="5" borderId="5" xfId="8" applyNumberFormat="1" applyFont="1" applyFill="1" applyBorder="1" applyAlignment="1">
      <alignment horizontal="center" vertical="center" wrapText="1"/>
    </xf>
    <xf numFmtId="172" fontId="8" fillId="5" borderId="5" xfId="8" applyNumberFormat="1" applyFont="1" applyFill="1" applyBorder="1" applyAlignment="1">
      <alignment vertical="center" wrapText="1"/>
    </xf>
    <xf numFmtId="172" fontId="7" fillId="10" borderId="1" xfId="8" applyNumberFormat="1" applyFont="1" applyFill="1" applyBorder="1" applyAlignment="1">
      <alignment horizontal="right" vertical="center" wrapText="1"/>
    </xf>
    <xf numFmtId="172" fontId="8" fillId="5" borderId="2" xfId="8" applyNumberFormat="1" applyFont="1" applyFill="1" applyBorder="1" applyAlignment="1">
      <alignment horizontal="center" vertical="center" wrapText="1"/>
    </xf>
    <xf numFmtId="165" fontId="11" fillId="16" borderId="2" xfId="5" applyNumberFormat="1" applyFont="1" applyFill="1" applyBorder="1" applyAlignment="1">
      <alignment horizontal="center" vertical="center" wrapText="1"/>
    </xf>
    <xf numFmtId="165" fontId="31" fillId="5" borderId="5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indent="3"/>
    </xf>
    <xf numFmtId="0" fontId="10" fillId="0" borderId="5" xfId="0" applyFont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26" fillId="0" borderId="28" xfId="6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16" fillId="14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top" wrapText="1"/>
    </xf>
    <xf numFmtId="165" fontId="4" fillId="3" borderId="3" xfId="1" applyNumberFormat="1" applyFont="1" applyFill="1" applyBorder="1" applyAlignment="1">
      <alignment horizontal="center" vertical="top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39" fontId="4" fillId="3" borderId="3" xfId="1" applyNumberFormat="1" applyFont="1" applyFill="1" applyBorder="1" applyAlignment="1">
      <alignment horizontal="center" vertical="center" wrapText="1"/>
    </xf>
    <xf numFmtId="39" fontId="4" fillId="3" borderId="5" xfId="1" applyNumberFormat="1" applyFont="1" applyFill="1" applyBorder="1" applyAlignment="1">
      <alignment horizontal="center" vertical="center" wrapText="1"/>
    </xf>
    <xf numFmtId="43" fontId="11" fillId="6" borderId="3" xfId="1" applyFont="1" applyFill="1" applyBorder="1" applyAlignment="1">
      <alignment horizontal="center" vertical="center" wrapText="1"/>
    </xf>
    <xf numFmtId="43" fontId="11" fillId="6" borderId="5" xfId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wrapText="1"/>
    </xf>
    <xf numFmtId="43" fontId="11" fillId="6" borderId="2" xfId="1" applyFont="1" applyFill="1" applyBorder="1" applyAlignment="1">
      <alignment horizontal="center" vertical="center" wrapText="1"/>
    </xf>
    <xf numFmtId="10" fontId="24" fillId="18" borderId="20" xfId="7" applyNumberFormat="1" applyFont="1" applyFill="1" applyBorder="1" applyAlignment="1">
      <alignment horizontal="center" vertical="center" wrapText="1"/>
    </xf>
    <xf numFmtId="10" fontId="24" fillId="18" borderId="16" xfId="7" applyNumberFormat="1" applyFont="1" applyFill="1" applyBorder="1" applyAlignment="1">
      <alignment horizontal="center" vertical="center" wrapText="1"/>
    </xf>
    <xf numFmtId="10" fontId="24" fillId="18" borderId="34" xfId="7" applyNumberFormat="1" applyFont="1" applyFill="1" applyBorder="1" applyAlignment="1">
      <alignment horizontal="center" vertical="center" wrapText="1"/>
    </xf>
    <xf numFmtId="10" fontId="24" fillId="18" borderId="26" xfId="7" applyNumberFormat="1" applyFont="1" applyFill="1" applyBorder="1" applyAlignment="1">
      <alignment horizontal="center" vertical="center" wrapText="1"/>
    </xf>
    <xf numFmtId="10" fontId="24" fillId="18" borderId="27" xfId="7" applyNumberFormat="1" applyFont="1" applyFill="1" applyBorder="1" applyAlignment="1">
      <alignment horizontal="center" vertical="center" wrapText="1"/>
    </xf>
    <xf numFmtId="10" fontId="24" fillId="18" borderId="11" xfId="7" applyNumberFormat="1" applyFont="1" applyFill="1" applyBorder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21" fillId="0" borderId="17" xfId="6" applyFont="1" applyBorder="1" applyAlignment="1">
      <alignment horizontal="center" vertical="center" wrapText="1"/>
    </xf>
    <xf numFmtId="0" fontId="27" fillId="0" borderId="20" xfId="6" applyFont="1" applyBorder="1" applyAlignment="1">
      <alignment horizontal="left" vertical="center"/>
    </xf>
    <xf numFmtId="0" fontId="27" fillId="0" borderId="22" xfId="6" applyFont="1" applyBorder="1" applyAlignment="1">
      <alignment horizontal="left" vertical="center"/>
    </xf>
    <xf numFmtId="0" fontId="27" fillId="0" borderId="24" xfId="6" applyFont="1" applyBorder="1" applyAlignment="1">
      <alignment horizontal="left" vertical="center"/>
    </xf>
    <xf numFmtId="0" fontId="27" fillId="0" borderId="20" xfId="6" applyFont="1" applyBorder="1" applyAlignment="1">
      <alignment horizontal="left" vertical="center" wrapText="1"/>
    </xf>
    <xf numFmtId="0" fontId="27" fillId="0" borderId="22" xfId="6" applyFont="1" applyBorder="1" applyAlignment="1">
      <alignment horizontal="left" vertical="center" wrapText="1"/>
    </xf>
    <xf numFmtId="0" fontId="27" fillId="0" borderId="24" xfId="6" applyFont="1" applyBorder="1" applyAlignment="1">
      <alignment horizontal="left" vertical="center" wrapText="1"/>
    </xf>
    <xf numFmtId="0" fontId="8" fillId="0" borderId="20" xfId="6" applyFont="1" applyBorder="1" applyAlignment="1">
      <alignment horizontal="left" vertical="center"/>
    </xf>
    <xf numFmtId="0" fontId="8" fillId="0" borderId="22" xfId="6" applyFont="1" applyBorder="1" applyAlignment="1">
      <alignment horizontal="left" vertical="center"/>
    </xf>
    <xf numFmtId="0" fontId="8" fillId="0" borderId="24" xfId="6" applyFont="1" applyBorder="1" applyAlignment="1">
      <alignment horizontal="left" vertical="center"/>
    </xf>
    <xf numFmtId="0" fontId="8" fillId="0" borderId="20" xfId="6" applyFont="1" applyBorder="1" applyAlignment="1">
      <alignment horizontal="left" vertical="center" wrapText="1"/>
    </xf>
    <xf numFmtId="0" fontId="8" fillId="0" borderId="22" xfId="6" applyFont="1" applyBorder="1" applyAlignment="1">
      <alignment horizontal="left" vertical="center" wrapText="1"/>
    </xf>
    <xf numFmtId="0" fontId="8" fillId="0" borderId="24" xfId="6" applyFont="1" applyBorder="1" applyAlignment="1">
      <alignment horizontal="left" vertical="center" wrapText="1"/>
    </xf>
    <xf numFmtId="0" fontId="26" fillId="0" borderId="14" xfId="6" applyFont="1" applyBorder="1" applyAlignment="1">
      <alignment horizontal="center" vertical="center" wrapText="1"/>
    </xf>
    <xf numFmtId="0" fontId="26" fillId="0" borderId="28" xfId="6" applyFont="1" applyBorder="1" applyAlignment="1">
      <alignment horizontal="center" vertical="center" wrapText="1"/>
    </xf>
    <xf numFmtId="0" fontId="26" fillId="0" borderId="12" xfId="6" applyFont="1" applyBorder="1" applyAlignment="1">
      <alignment horizontal="center" vertical="center" wrapText="1"/>
    </xf>
    <xf numFmtId="165" fontId="11" fillId="17" borderId="2" xfId="5" applyNumberFormat="1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vertical="center" wrapText="1"/>
    </xf>
    <xf numFmtId="0" fontId="16" fillId="14" borderId="1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</cellXfs>
  <cellStyles count="9">
    <cellStyle name="Comma" xfId="1" builtinId="3"/>
    <cellStyle name="Comma 2" xfId="5" xr:uid="{C2BA0064-3DD6-4448-85E3-BB3A0F411563}"/>
    <cellStyle name="Currency" xfId="8" builtinId="4"/>
    <cellStyle name="Normal" xfId="0" builtinId="0"/>
    <cellStyle name="Normal 2" xfId="3" xr:uid="{B17DA0BF-9D38-45FB-A185-9E61E3DD2077}"/>
    <cellStyle name="Normal 2 2" xfId="6" xr:uid="{F644424A-F554-4FEE-959B-E6AB0E3A1AF7}"/>
    <cellStyle name="Normal 3" xfId="4" xr:uid="{25615AF3-8679-4ECF-9412-95F400C44DC9}"/>
    <cellStyle name="Percent" xfId="2" builtinId="5"/>
    <cellStyle name="Percent 2" xfId="7" xr:uid="{EF6424C0-B9BA-4AAC-AB0F-12657EE8F89D}"/>
  </cellStyles>
  <dxfs count="201"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u="none" strike="noStrike" baseline="0"/>
              <a:t>Programa de Recuperación de Desastres - Departamento de la Vivienda</a:t>
            </a:r>
            <a:r>
              <a:rPr lang="en-US" sz="1600" b="1" i="0" baseline="0">
                <a:effectLst/>
              </a:rPr>
              <a:t> </a:t>
            </a:r>
            <a:endParaRPr lang="en-US" sz="16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ES" sz="1600" b="0" i="0" u="none" strike="noStrike" baseline="0"/>
              <a:t>Administración</a:t>
            </a:r>
            <a:endParaRPr lang="en-US" sz="1600"/>
          </a:p>
        </c:rich>
      </c:tx>
      <c:layout>
        <c:manualLayout>
          <c:xMode val="edge"/>
          <c:yMode val="edge"/>
          <c:x val="0.22115933176025959"/>
          <c:y val="2.3487284017030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Sectores'!$B$4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6.0637630949828807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AF-4F14-ABC8-04F346E3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'Por Sectores'!$C$4:$Z$4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24838846.714807</c:v>
                </c:pt>
                <c:pt idx="7">
                  <c:v>25619635.609575</c:v>
                </c:pt>
                <c:pt idx="8">
                  <c:v>22447680.724580001</c:v>
                </c:pt>
                <c:pt idx="9">
                  <c:v>20983701.546889998</c:v>
                </c:pt>
                <c:pt idx="10">
                  <c:v>21471694.606119998</c:v>
                </c:pt>
                <c:pt idx="11">
                  <c:v>24887646.02073</c:v>
                </c:pt>
                <c:pt idx="12">
                  <c:v>30011573.142645001</c:v>
                </c:pt>
                <c:pt idx="13">
                  <c:v>26107628.668804999</c:v>
                </c:pt>
                <c:pt idx="14">
                  <c:v>33183528.027640004</c:v>
                </c:pt>
                <c:pt idx="15">
                  <c:v>38063458.619939998</c:v>
                </c:pt>
                <c:pt idx="16">
                  <c:v>39039444.738400005</c:v>
                </c:pt>
                <c:pt idx="17">
                  <c:v>36404282.218557999</c:v>
                </c:pt>
                <c:pt idx="18">
                  <c:v>30743562.731490001</c:v>
                </c:pt>
                <c:pt idx="19">
                  <c:v>23423666.843040001</c:v>
                </c:pt>
                <c:pt idx="20">
                  <c:v>23179670.313425001</c:v>
                </c:pt>
                <c:pt idx="21">
                  <c:v>25619635.609575</c:v>
                </c:pt>
                <c:pt idx="22">
                  <c:v>21959687.665350001</c:v>
                </c:pt>
                <c:pt idx="23">
                  <c:v>20007715.428430002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4EAF-4F14-ABC8-04F346E3CA53}"/>
            </c:ext>
          </c:extLst>
        </c:ser>
        <c:ser>
          <c:idx val="2"/>
          <c:order val="2"/>
          <c:tx>
            <c:strRef>
              <c:f>'Por Sectores'!$B$5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273716356260884E-3"/>
                  <c:y val="-4.607817190588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AF-4F14-ABC8-04F346E3CA53}"/>
                </c:ext>
              </c:extLst>
            </c:dLbl>
            <c:dLbl>
              <c:idx val="2"/>
              <c:layout>
                <c:manualLayout>
                  <c:x val="1.5159407737457202E-3"/>
                  <c:y val="-4.1166591413857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AF-4F14-ABC8-04F346E3CA53}"/>
                </c:ext>
              </c:extLst>
            </c:dLbl>
            <c:dLbl>
              <c:idx val="3"/>
              <c:layout>
                <c:manualLayout>
                  <c:x val="1.4273603398151603E-3"/>
                  <c:y val="-1.7190832355351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AF-4F14-ABC8-04F346E3CA53}"/>
                </c:ext>
              </c:extLst>
            </c:dLbl>
            <c:dLbl>
              <c:idx val="4"/>
              <c:layout>
                <c:manualLayout>
                  <c:x val="1.284624305833639E-2"/>
                  <c:y val="-2.9469998323458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AF-4F14-ABC8-04F346E3CA53}"/>
                </c:ext>
              </c:extLst>
            </c:dLbl>
            <c:dLbl>
              <c:idx val="5"/>
              <c:layout>
                <c:manualLayout>
                  <c:x val="1.5159407737457202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AF-4F14-ABC8-04F346E3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'Por Sectores'!$C$5:$Z$5</c:f>
              <c:numCache>
                <c:formatCode>"$"#,##0</c:formatCode>
                <c:ptCount val="24"/>
                <c:pt idx="1">
                  <c:v>35925.879999999997</c:v>
                </c:pt>
                <c:pt idx="2">
                  <c:v>525554.88</c:v>
                </c:pt>
                <c:pt idx="3">
                  <c:v>876563.11</c:v>
                </c:pt>
                <c:pt idx="4">
                  <c:v>4264561.78</c:v>
                </c:pt>
                <c:pt idx="5">
                  <c:v>6595096.120000001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4EAF-4F14-ABC8-04F346E3C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5691936"/>
        <c:axId val="1005694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'Por Sectores'!$C$2:$Z$2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Sectores'!$C$4:$Z$4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24838846.714807</c:v>
                      </c:pt>
                      <c:pt idx="7">
                        <c:v>25619635.609575</c:v>
                      </c:pt>
                      <c:pt idx="8">
                        <c:v>22447680.724580001</c:v>
                      </c:pt>
                      <c:pt idx="9">
                        <c:v>20983701.546889998</c:v>
                      </c:pt>
                      <c:pt idx="10">
                        <c:v>21471694.606119998</c:v>
                      </c:pt>
                      <c:pt idx="11">
                        <c:v>24887646.02073</c:v>
                      </c:pt>
                      <c:pt idx="12">
                        <c:v>30011573.142645001</c:v>
                      </c:pt>
                      <c:pt idx="13">
                        <c:v>26107628.668804999</c:v>
                      </c:pt>
                      <c:pt idx="14">
                        <c:v>33183528.027640004</c:v>
                      </c:pt>
                      <c:pt idx="15">
                        <c:v>38063458.619939998</c:v>
                      </c:pt>
                      <c:pt idx="16">
                        <c:v>39039444.738400005</c:v>
                      </c:pt>
                      <c:pt idx="17">
                        <c:v>36404282.218557999</c:v>
                      </c:pt>
                      <c:pt idx="18">
                        <c:v>30743562.731490001</c:v>
                      </c:pt>
                      <c:pt idx="19">
                        <c:v>23423666.843040001</c:v>
                      </c:pt>
                      <c:pt idx="20">
                        <c:v>23179670.313425001</c:v>
                      </c:pt>
                      <c:pt idx="21">
                        <c:v>25619635.609575</c:v>
                      </c:pt>
                      <c:pt idx="22">
                        <c:v>21959687.665350001</c:v>
                      </c:pt>
                      <c:pt idx="23">
                        <c:v>20007715.428430002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EAF-4F14-ABC8-04F346E3CA5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 Sectores'!$B$4</c15:sqref>
                        </c15:formulaRef>
                      </c:ext>
                    </c:extLst>
                    <c:strCache>
                      <c:ptCount val="1"/>
                      <c:pt idx="0">
                        <c:v>Proyección trimestral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AF-4F14-ABC8-04F346E3CA53}"/>
                  </c:ext>
                </c:extLst>
              </c15:ser>
            </c15:filteredBarSeries>
          </c:ext>
        </c:extLst>
      </c:barChart>
      <c:catAx>
        <c:axId val="10056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4560"/>
        <c:crosses val="autoZero"/>
        <c:auto val="1"/>
        <c:lblAlgn val="ctr"/>
        <c:lblOffset val="100"/>
        <c:noMultiLvlLbl val="0"/>
      </c:catAx>
      <c:valAx>
        <c:axId val="10056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Programa de Recuperación de Desastres - Departamento de la Vivenda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Multi-Sectorial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30583607638096133"/>
          <c:y val="2.100366365085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'Por Sectores'!$B$34</c:f>
              <c:strCache>
                <c:ptCount val="1"/>
                <c:pt idx="0">
                  <c:v>Proyección trimestral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Sectores'!$C$34:$AA$34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73497184.916412994</c:v>
                </c:pt>
                <c:pt idx="7">
                  <c:v>87840111.049099997</c:v>
                </c:pt>
                <c:pt idx="8">
                  <c:v>149139948.20121601</c:v>
                </c:pt>
                <c:pt idx="9">
                  <c:v>254783943.03835601</c:v>
                </c:pt>
                <c:pt idx="10">
                  <c:v>349607757.87020499</c:v>
                </c:pt>
                <c:pt idx="11">
                  <c:v>428282911.22611499</c:v>
                </c:pt>
                <c:pt idx="12">
                  <c:v>607945616.17200899</c:v>
                </c:pt>
                <c:pt idx="13">
                  <c:v>791286369.65576792</c:v>
                </c:pt>
                <c:pt idx="14">
                  <c:v>914943576.48735297</c:v>
                </c:pt>
                <c:pt idx="15">
                  <c:v>1047516653.912153</c:v>
                </c:pt>
                <c:pt idx="16">
                  <c:v>911418220.665887</c:v>
                </c:pt>
                <c:pt idx="17">
                  <c:v>797419749.06637907</c:v>
                </c:pt>
                <c:pt idx="18">
                  <c:v>668207528.05875206</c:v>
                </c:pt>
                <c:pt idx="19">
                  <c:v>597606717.63113701</c:v>
                </c:pt>
                <c:pt idx="20">
                  <c:v>583058759.95413804</c:v>
                </c:pt>
                <c:pt idx="21">
                  <c:v>585424017.616063</c:v>
                </c:pt>
                <c:pt idx="22">
                  <c:v>676083647.50778794</c:v>
                </c:pt>
                <c:pt idx="23">
                  <c:v>455928751.07116801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A-9AF2-4559-BF34-79107E32138B}"/>
            </c:ext>
          </c:extLst>
        </c:ser>
        <c:ser>
          <c:idx val="2"/>
          <c:order val="2"/>
          <c:tx>
            <c:strRef>
              <c:f>'Por Sectores'!$B$35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4.0160642570281121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2-4559-BF34-79107E32138B}"/>
                </c:ext>
              </c:extLst>
            </c:dLbl>
            <c:dLbl>
              <c:idx val="2"/>
              <c:layout>
                <c:manualLayout>
                  <c:x val="2.6773761713520506E-3"/>
                  <c:y val="-9.506528814513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F2-4559-BF34-79107E32138B}"/>
                </c:ext>
              </c:extLst>
            </c:dLbl>
            <c:dLbl>
              <c:idx val="3"/>
              <c:layout>
                <c:manualLayout>
                  <c:x val="4.0160642570281121E-3"/>
                  <c:y val="-4.7532644072567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2-4559-BF34-79107E32138B}"/>
                </c:ext>
              </c:extLst>
            </c:dLbl>
            <c:dLbl>
              <c:idx val="4"/>
              <c:layout>
                <c:manualLayout>
                  <c:x val="2.6773761713520749E-3"/>
                  <c:y val="-7.1298966108850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2-4559-BF34-79107E32138B}"/>
                </c:ext>
              </c:extLst>
            </c:dLbl>
            <c:dLbl>
              <c:idx val="5"/>
              <c:layout>
                <c:manualLayout>
                  <c:x val="2.6773761713520749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F2-4559-BF34-79107E32138B}"/>
                </c:ext>
              </c:extLst>
            </c:dLbl>
            <c:dLbl>
              <c:idx val="6"/>
              <c:layout>
                <c:manualLayout>
                  <c:x val="2.6773761713520749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F2-4559-BF34-79107E32138B}"/>
                </c:ext>
              </c:extLst>
            </c:dLbl>
            <c:dLbl>
              <c:idx val="7"/>
              <c:layout>
                <c:manualLayout>
                  <c:x val="4.0160642570281615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F2-4559-BF34-79107E32138B}"/>
                </c:ext>
              </c:extLst>
            </c:dLbl>
            <c:dLbl>
              <c:idx val="8"/>
              <c:layout>
                <c:manualLayout>
                  <c:x val="2.6773761713520749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F2-4559-BF34-79107E32138B}"/>
                </c:ext>
              </c:extLst>
            </c:dLbl>
            <c:dLbl>
              <c:idx val="9"/>
              <c:layout>
                <c:manualLayout>
                  <c:x val="6.693440428380187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F2-4559-BF34-79107E32138B}"/>
                </c:ext>
              </c:extLst>
            </c:dLbl>
            <c:dLbl>
              <c:idx val="10"/>
              <c:layout>
                <c:manualLayout>
                  <c:x val="5.354752342704051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F2-4559-BF34-79107E32138B}"/>
                </c:ext>
              </c:extLst>
            </c:dLbl>
            <c:dLbl>
              <c:idx val="11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F2-4559-BF34-79107E32138B}"/>
                </c:ext>
              </c:extLst>
            </c:dLbl>
            <c:dLbl>
              <c:idx val="12"/>
              <c:layout>
                <c:manualLayout>
                  <c:x val="4.0160642570281121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F2-4559-BF34-79107E32138B}"/>
                </c:ext>
              </c:extLst>
            </c:dLbl>
            <c:dLbl>
              <c:idx val="13"/>
              <c:layout>
                <c:manualLayout>
                  <c:x val="6.6934404283800894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F2-4559-BF34-79107E32138B}"/>
                </c:ext>
              </c:extLst>
            </c:dLbl>
            <c:dLbl>
              <c:idx val="14"/>
              <c:layout>
                <c:manualLayout>
                  <c:x val="9.370816599732262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F2-4559-BF34-79107E32138B}"/>
                </c:ext>
              </c:extLst>
            </c:dLbl>
            <c:dLbl>
              <c:idx val="15"/>
              <c:layout>
                <c:manualLayout>
                  <c:x val="5.3547523427041497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F2-4559-BF34-79107E32138B}"/>
                </c:ext>
              </c:extLst>
            </c:dLbl>
            <c:dLbl>
              <c:idx val="16"/>
              <c:layout>
                <c:manualLayout>
                  <c:x val="6.693440428380089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F2-4559-BF34-79107E32138B}"/>
                </c:ext>
              </c:extLst>
            </c:dLbl>
            <c:dLbl>
              <c:idx val="17"/>
              <c:layout>
                <c:manualLayout>
                  <c:x val="1.0709504685408202E-2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F2-4559-BF34-79107E32138B}"/>
                </c:ext>
              </c:extLst>
            </c:dLbl>
            <c:dLbl>
              <c:idx val="18"/>
              <c:layout>
                <c:manualLayout>
                  <c:x val="8.0321285140562242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F2-4559-BF34-79107E32138B}"/>
                </c:ext>
              </c:extLst>
            </c:dLbl>
            <c:dLbl>
              <c:idx val="19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F2-4559-BF34-79107E32138B}"/>
                </c:ext>
              </c:extLst>
            </c:dLbl>
            <c:dLbl>
              <c:idx val="20"/>
              <c:layout>
                <c:manualLayout>
                  <c:x val="5.3547523427042477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F2-4559-BF34-79107E32138B}"/>
                </c:ext>
              </c:extLst>
            </c:dLbl>
            <c:dLbl>
              <c:idx val="21"/>
              <c:layout>
                <c:manualLayout>
                  <c:x val="8.032128514056127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F2-4559-BF34-79107E32138B}"/>
                </c:ext>
              </c:extLst>
            </c:dLbl>
            <c:dLbl>
              <c:idx val="22"/>
              <c:layout>
                <c:manualLayout>
                  <c:x val="5.354752342704051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F2-4559-BF34-79107E32138B}"/>
                </c:ext>
              </c:extLst>
            </c:dLbl>
            <c:dLbl>
              <c:idx val="23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F2-4559-BF34-79107E32138B}"/>
                </c:ext>
              </c:extLst>
            </c:dLbl>
            <c:dLbl>
              <c:idx val="37"/>
              <c:layout>
                <c:manualLayout>
                  <c:x val="9.37081659973226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5-472C-BA59-7CEDBE7DB1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Sectores'!$C$35:$AA$35</c:f>
              <c:numCache>
                <c:formatCode>"$"#,##0</c:formatCode>
                <c:ptCount val="24"/>
                <c:pt idx="1">
                  <c:v>41846.18</c:v>
                </c:pt>
                <c:pt idx="2">
                  <c:v>637837.75</c:v>
                </c:pt>
                <c:pt idx="3">
                  <c:v>1153593.1199999999</c:v>
                </c:pt>
                <c:pt idx="4">
                  <c:v>8997566.6899999995</c:v>
                </c:pt>
                <c:pt idx="5">
                  <c:v>14992922.205806673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AF2-4559-BF34-79107E321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1047760"/>
        <c:axId val="69104644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Sectores'!$B$33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Sectores'!$C$32:$AA$32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Sectores'!$C$33:$AA$33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73497184.916412994</c:v>
                      </c:pt>
                      <c:pt idx="7">
                        <c:v>161337295.96551299</c:v>
                      </c:pt>
                      <c:pt idx="8">
                        <c:v>310477244.16672897</c:v>
                      </c:pt>
                      <c:pt idx="9">
                        <c:v>565261187.20508504</c:v>
                      </c:pt>
                      <c:pt idx="10">
                        <c:v>914868945.07528996</c:v>
                      </c:pt>
                      <c:pt idx="11">
                        <c:v>1343151856.301405</c:v>
                      </c:pt>
                      <c:pt idx="12">
                        <c:v>1951097472.4734139</c:v>
                      </c:pt>
                      <c:pt idx="13">
                        <c:v>2742383842.1291819</c:v>
                      </c:pt>
                      <c:pt idx="14">
                        <c:v>3657327418.6165347</c:v>
                      </c:pt>
                      <c:pt idx="15">
                        <c:v>4704844072.5286875</c:v>
                      </c:pt>
                      <c:pt idx="16">
                        <c:v>5616262293.1945744</c:v>
                      </c:pt>
                      <c:pt idx="17">
                        <c:v>6413682042.2609539</c:v>
                      </c:pt>
                      <c:pt idx="18">
                        <c:v>7081889570.319706</c:v>
                      </c:pt>
                      <c:pt idx="19">
                        <c:v>7679496287.9508429</c:v>
                      </c:pt>
                      <c:pt idx="20">
                        <c:v>8262555047.9049807</c:v>
                      </c:pt>
                      <c:pt idx="21">
                        <c:v>8847979065.5210438</c:v>
                      </c:pt>
                      <c:pt idx="22">
                        <c:v>9524062713.0288315</c:v>
                      </c:pt>
                      <c:pt idx="23">
                        <c:v>9979991464.1000004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AF2-4559-BF34-79107E32138B}"/>
                  </c:ext>
                </c:extLst>
              </c15:ser>
            </c15:filteredBarSeries>
          </c:ext>
        </c:extLst>
      </c:bar3D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Programa de Recuperación de Desastres - Departamento de la Vivienda</a:t>
            </a:r>
            <a:r>
              <a:rPr lang="en-US" sz="18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ES" sz="1800" b="0" i="0" baseline="0">
                <a:effectLst/>
              </a:rPr>
              <a:t>Administración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4582731789119494"/>
          <c:y val="1.8724388842733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Sectores'!$B$4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6.0637630949828807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4-40BA-8B53-4083682D47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'Por Sectores'!$C$4:$Z$4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24838846.714807</c:v>
                </c:pt>
                <c:pt idx="7">
                  <c:v>25619635.609575</c:v>
                </c:pt>
                <c:pt idx="8">
                  <c:v>22447680.724580001</c:v>
                </c:pt>
                <c:pt idx="9">
                  <c:v>20983701.546889998</c:v>
                </c:pt>
                <c:pt idx="10">
                  <c:v>21471694.606119998</c:v>
                </c:pt>
                <c:pt idx="11">
                  <c:v>24887646.02073</c:v>
                </c:pt>
                <c:pt idx="12">
                  <c:v>30011573.142645001</c:v>
                </c:pt>
                <c:pt idx="13">
                  <c:v>26107628.668804999</c:v>
                </c:pt>
                <c:pt idx="14">
                  <c:v>33183528.027640004</c:v>
                </c:pt>
                <c:pt idx="15">
                  <c:v>38063458.619939998</c:v>
                </c:pt>
                <c:pt idx="16">
                  <c:v>39039444.738400005</c:v>
                </c:pt>
                <c:pt idx="17">
                  <c:v>36404282.218557999</c:v>
                </c:pt>
                <c:pt idx="18">
                  <c:v>30743562.731490001</c:v>
                </c:pt>
                <c:pt idx="19">
                  <c:v>23423666.843040001</c:v>
                </c:pt>
                <c:pt idx="20">
                  <c:v>23179670.313425001</c:v>
                </c:pt>
                <c:pt idx="21">
                  <c:v>25619635.609575</c:v>
                </c:pt>
                <c:pt idx="22">
                  <c:v>21959687.665350001</c:v>
                </c:pt>
                <c:pt idx="23">
                  <c:v>20007715.428430002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5E34-40BA-8B53-4083682D4715}"/>
            </c:ext>
          </c:extLst>
        </c:ser>
        <c:ser>
          <c:idx val="2"/>
          <c:order val="2"/>
          <c:tx>
            <c:strRef>
              <c:f>'Por Sectores'!$B$5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273716356260884E-3"/>
                  <c:y val="-4.607817190588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34-40BA-8B53-4083682D4715}"/>
                </c:ext>
              </c:extLst>
            </c:dLbl>
            <c:dLbl>
              <c:idx val="2"/>
              <c:layout>
                <c:manualLayout>
                  <c:x val="1.5159407737457202E-3"/>
                  <c:y val="-4.1166591413857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4-40BA-8B53-4083682D4715}"/>
                </c:ext>
              </c:extLst>
            </c:dLbl>
            <c:dLbl>
              <c:idx val="3"/>
              <c:layout>
                <c:manualLayout>
                  <c:x val="1.4273603398151603E-3"/>
                  <c:y val="-1.7190832355351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34-40BA-8B53-4083682D4715}"/>
                </c:ext>
              </c:extLst>
            </c:dLbl>
            <c:dLbl>
              <c:idx val="4"/>
              <c:layout>
                <c:manualLayout>
                  <c:x val="1.284624305833639E-2"/>
                  <c:y val="-2.9469998323458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34-40BA-8B53-4083682D4715}"/>
                </c:ext>
              </c:extLst>
            </c:dLbl>
            <c:dLbl>
              <c:idx val="5"/>
              <c:layout>
                <c:manualLayout>
                  <c:x val="1.5159407737457202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34-40BA-8B53-4083682D47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'Por Sectores'!$C$5:$Z$5</c:f>
              <c:numCache>
                <c:formatCode>"$"#,##0</c:formatCode>
                <c:ptCount val="24"/>
                <c:pt idx="1">
                  <c:v>35925.879999999997</c:v>
                </c:pt>
                <c:pt idx="2">
                  <c:v>525554.88</c:v>
                </c:pt>
                <c:pt idx="3">
                  <c:v>876563.11</c:v>
                </c:pt>
                <c:pt idx="4">
                  <c:v>4264561.78</c:v>
                </c:pt>
                <c:pt idx="5">
                  <c:v>6595096.120000001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5E34-40BA-8B53-4083682D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5691936"/>
        <c:axId val="1005694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'Por Sectores'!$C$2:$Z$2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Sectores'!$C$4:$Z$4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24838846.714807</c:v>
                      </c:pt>
                      <c:pt idx="7">
                        <c:v>25619635.609575</c:v>
                      </c:pt>
                      <c:pt idx="8">
                        <c:v>22447680.724580001</c:v>
                      </c:pt>
                      <c:pt idx="9">
                        <c:v>20983701.546889998</c:v>
                      </c:pt>
                      <c:pt idx="10">
                        <c:v>21471694.606119998</c:v>
                      </c:pt>
                      <c:pt idx="11">
                        <c:v>24887646.02073</c:v>
                      </c:pt>
                      <c:pt idx="12">
                        <c:v>30011573.142645001</c:v>
                      </c:pt>
                      <c:pt idx="13">
                        <c:v>26107628.668804999</c:v>
                      </c:pt>
                      <c:pt idx="14">
                        <c:v>33183528.027640004</c:v>
                      </c:pt>
                      <c:pt idx="15">
                        <c:v>38063458.619939998</c:v>
                      </c:pt>
                      <c:pt idx="16">
                        <c:v>39039444.738400005</c:v>
                      </c:pt>
                      <c:pt idx="17">
                        <c:v>36404282.218557999</c:v>
                      </c:pt>
                      <c:pt idx="18">
                        <c:v>30743562.731490001</c:v>
                      </c:pt>
                      <c:pt idx="19">
                        <c:v>23423666.843040001</c:v>
                      </c:pt>
                      <c:pt idx="20">
                        <c:v>23179670.313425001</c:v>
                      </c:pt>
                      <c:pt idx="21">
                        <c:v>25619635.609575</c:v>
                      </c:pt>
                      <c:pt idx="22">
                        <c:v>21959687.665350001</c:v>
                      </c:pt>
                      <c:pt idx="23">
                        <c:v>20007715.428430002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E34-40BA-8B53-4083682D471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 Sectores'!$B$4</c15:sqref>
                        </c15:formulaRef>
                      </c:ext>
                    </c:extLst>
                    <c:strCache>
                      <c:ptCount val="1"/>
                      <c:pt idx="0">
                        <c:v>Proyección trimestral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3C9-4EE0-ACD7-074CC64A74A8}"/>
                  </c:ext>
                </c:extLst>
              </c15:ser>
            </c15:filteredBarSeries>
          </c:ext>
        </c:extLst>
      </c:barChart>
      <c:catAx>
        <c:axId val="10056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4560"/>
        <c:crosses val="autoZero"/>
        <c:auto val="1"/>
        <c:lblAlgn val="ctr"/>
        <c:lblOffset val="100"/>
        <c:noMultiLvlLbl val="0"/>
      </c:catAx>
      <c:valAx>
        <c:axId val="10056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Programa de Recuperación de Desastres - Departamento de la Vivenda</a:t>
            </a:r>
            <a:r>
              <a:rPr lang="en-US" sz="18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Vivienda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23753644524016E-2"/>
          <c:y val="0.13173845789872748"/>
          <c:w val="0.8951720545767744"/>
          <c:h val="0.714716726889583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'Por Sectores'!$B$14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 Sectores'!$C$14:$Z$14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18882525.137334999</c:v>
                </c:pt>
                <c:pt idx="7">
                  <c:v>30590168.605899002</c:v>
                </c:pt>
                <c:pt idx="8">
                  <c:v>63663035.153993011</c:v>
                </c:pt>
                <c:pt idx="9">
                  <c:v>110966378.75474702</c:v>
                </c:pt>
                <c:pt idx="10">
                  <c:v>153065543.25804698</c:v>
                </c:pt>
                <c:pt idx="11">
                  <c:v>183852027.463947</c:v>
                </c:pt>
                <c:pt idx="12">
                  <c:v>276317042.18439698</c:v>
                </c:pt>
                <c:pt idx="13">
                  <c:v>348162201.27124703</c:v>
                </c:pt>
                <c:pt idx="14">
                  <c:v>405786156.90037197</c:v>
                </c:pt>
                <c:pt idx="15">
                  <c:v>485958484.18747199</c:v>
                </c:pt>
                <c:pt idx="16">
                  <c:v>428064856.978221</c:v>
                </c:pt>
                <c:pt idx="17">
                  <c:v>381226436.70763302</c:v>
                </c:pt>
                <c:pt idx="18">
                  <c:v>342537781.62568104</c:v>
                </c:pt>
                <c:pt idx="19">
                  <c:v>324435150.32360601</c:v>
                </c:pt>
                <c:pt idx="20">
                  <c:v>305836659.95147204</c:v>
                </c:pt>
                <c:pt idx="21">
                  <c:v>297039150.005597</c:v>
                </c:pt>
                <c:pt idx="22">
                  <c:v>343875398.14699697</c:v>
                </c:pt>
                <c:pt idx="23">
                  <c:v>239657453.67333701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4-4BCA-934D-DCC59BDACB18}"/>
            </c:ext>
          </c:extLst>
        </c:ser>
        <c:ser>
          <c:idx val="2"/>
          <c:order val="3"/>
          <c:tx>
            <c:strRef>
              <c:f>'Por Sectores'!$B$15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Sectores'!$C$15:$AA$15</c:f>
              <c:numCache>
                <c:formatCode>"$"#,##0</c:formatCode>
                <c:ptCount val="24"/>
                <c:pt idx="1">
                  <c:v>4145.2199999999993</c:v>
                </c:pt>
                <c:pt idx="2">
                  <c:v>74142.680000000008</c:v>
                </c:pt>
                <c:pt idx="3">
                  <c:v>145529.36000000002</c:v>
                </c:pt>
                <c:pt idx="4">
                  <c:v>4470873.8599999994</c:v>
                </c:pt>
                <c:pt idx="5">
                  <c:v>7919477.5762583846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1-4B4D-9843-88E697AD7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683104"/>
        <c:axId val="1101685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Sectores'!$B$13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Sectores'!$C$13:$AA$13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49472693.743234001</c:v>
                      </c:pt>
                      <c:pt idx="8">
                        <c:v>113135728.89722702</c:v>
                      </c:pt>
                      <c:pt idx="9">
                        <c:v>224102107.65197402</c:v>
                      </c:pt>
                      <c:pt idx="10">
                        <c:v>377167650.91002101</c:v>
                      </c:pt>
                      <c:pt idx="11">
                        <c:v>561019678.37396801</c:v>
                      </c:pt>
                      <c:pt idx="12">
                        <c:v>837336720.55836499</c:v>
                      </c:pt>
                      <c:pt idx="13">
                        <c:v>1185498921.829612</c:v>
                      </c:pt>
                      <c:pt idx="14">
                        <c:v>1591285078.729984</c:v>
                      </c:pt>
                      <c:pt idx="15">
                        <c:v>2077243562.9174562</c:v>
                      </c:pt>
                      <c:pt idx="16">
                        <c:v>2505308419.8956771</c:v>
                      </c:pt>
                      <c:pt idx="17">
                        <c:v>2886534856.6033101</c:v>
                      </c:pt>
                      <c:pt idx="18">
                        <c:v>3229072638.228991</c:v>
                      </c:pt>
                      <c:pt idx="19">
                        <c:v>3553507788.552597</c:v>
                      </c:pt>
                      <c:pt idx="20">
                        <c:v>3859344448.5040693</c:v>
                      </c:pt>
                      <c:pt idx="21">
                        <c:v>4156383598.5096664</c:v>
                      </c:pt>
                      <c:pt idx="22">
                        <c:v>4500258996.6566639</c:v>
                      </c:pt>
                      <c:pt idx="23">
                        <c:v>4739916450.3300009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81-4B4D-9843-88E697AD723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'Por Sectores'!$C$12:$AA$12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'Por Sectores'!$C$14:$AA$14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30590168.605899002</c:v>
                      </c:pt>
                      <c:pt idx="8">
                        <c:v>63663035.153993011</c:v>
                      </c:pt>
                      <c:pt idx="9">
                        <c:v>110966378.75474702</c:v>
                      </c:pt>
                      <c:pt idx="10">
                        <c:v>153065543.25804698</c:v>
                      </c:pt>
                      <c:pt idx="11">
                        <c:v>183852027.463947</c:v>
                      </c:pt>
                      <c:pt idx="12">
                        <c:v>276317042.18439698</c:v>
                      </c:pt>
                      <c:pt idx="13">
                        <c:v>348162201.27124703</c:v>
                      </c:pt>
                      <c:pt idx="14">
                        <c:v>405786156.90037197</c:v>
                      </c:pt>
                      <c:pt idx="15">
                        <c:v>485958484.18747199</c:v>
                      </c:pt>
                      <c:pt idx="16">
                        <c:v>428064856.978221</c:v>
                      </c:pt>
                      <c:pt idx="17">
                        <c:v>381226436.70763302</c:v>
                      </c:pt>
                      <c:pt idx="18">
                        <c:v>342537781.62568104</c:v>
                      </c:pt>
                      <c:pt idx="19">
                        <c:v>324435150.32360601</c:v>
                      </c:pt>
                      <c:pt idx="20">
                        <c:v>305836659.95147204</c:v>
                      </c:pt>
                      <c:pt idx="21">
                        <c:v>297039150.005597</c:v>
                      </c:pt>
                      <c:pt idx="22">
                        <c:v>343875398.14699697</c:v>
                      </c:pt>
                      <c:pt idx="23">
                        <c:v>239657453.67333701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681-4B4D-9843-88E697AD7234}"/>
                  </c:ext>
                </c:extLst>
              </c15:ser>
            </c15:filteredBarSeries>
          </c:ext>
        </c:extLst>
      </c:barChart>
      <c:catAx>
        <c:axId val="11016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5728"/>
        <c:crosses val="autoZero"/>
        <c:auto val="1"/>
        <c:lblAlgn val="ctr"/>
        <c:lblOffset val="100"/>
        <c:noMultiLvlLbl val="0"/>
      </c:catAx>
      <c:valAx>
        <c:axId val="11016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Programa de Recuperación de Desastres - Departamento de la Vivenda</a:t>
            </a:r>
            <a:r>
              <a:rPr lang="en-US" sz="18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Infraestructura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1445567137773854"/>
          <c:y val="2.8143151324545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73287180784196E-2"/>
          <c:y val="0.16381394209848146"/>
          <c:w val="0.90126020901314452"/>
          <c:h val="0.72454433003397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'Por Sectores'!$B$24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Sectores'!$C$24:$Z$24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8599955.8703039996</c:v>
                </c:pt>
                <c:pt idx="7">
                  <c:v>9999948.6864</c:v>
                </c:pt>
                <c:pt idx="8">
                  <c:v>19999897.3728</c:v>
                </c:pt>
                <c:pt idx="9">
                  <c:v>38562320.402400002</c:v>
                </c:pt>
                <c:pt idx="10">
                  <c:v>61924718.801472001</c:v>
                </c:pt>
                <c:pt idx="11">
                  <c:v>75237193.144672006</c:v>
                </c:pt>
                <c:pt idx="12">
                  <c:v>94249686.987039998</c:v>
                </c:pt>
                <c:pt idx="13">
                  <c:v>130124563.8344</c:v>
                </c:pt>
                <c:pt idx="14">
                  <c:v>148561999.69240001</c:v>
                </c:pt>
                <c:pt idx="15">
                  <c:v>163311948.37879997</c:v>
                </c:pt>
                <c:pt idx="16">
                  <c:v>137499538.1776</c:v>
                </c:pt>
                <c:pt idx="17">
                  <c:v>123049587.951792</c:v>
                </c:pt>
                <c:pt idx="18">
                  <c:v>87999743.432000011</c:v>
                </c:pt>
                <c:pt idx="19">
                  <c:v>73249794.7456</c:v>
                </c:pt>
                <c:pt idx="20">
                  <c:v>74812256.260399997</c:v>
                </c:pt>
                <c:pt idx="21">
                  <c:v>77437230.603599995</c:v>
                </c:pt>
                <c:pt idx="22">
                  <c:v>92187179.289999992</c:v>
                </c:pt>
                <c:pt idx="23">
                  <c:v>58187305.008319996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6CA6-4A56-A7EA-E7405BAF5631}"/>
            </c:ext>
          </c:extLst>
        </c:ser>
        <c:ser>
          <c:idx val="2"/>
          <c:order val="1"/>
          <c:tx>
            <c:strRef>
              <c:f>'Por Sectores'!$B$25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7779756140178785E-3"/>
                  <c:y val="-9.6550615234586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6-4A56-A7EA-E7405BAF56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Sectores'!$C$25:$Z$25</c:f>
              <c:numCache>
                <c:formatCode>"$"#,##0</c:formatCode>
                <c:ptCount val="24"/>
                <c:pt idx="1">
                  <c:v>632.54999999999995</c:v>
                </c:pt>
                <c:pt idx="2">
                  <c:v>88.12</c:v>
                </c:pt>
                <c:pt idx="3">
                  <c:v>2069.15</c:v>
                </c:pt>
                <c:pt idx="4">
                  <c:v>1499.09</c:v>
                </c:pt>
                <c:pt idx="5">
                  <c:v>842.45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6-4A56-A7EA-E7405BAF5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2362224"/>
        <c:axId val="1072358288"/>
        <c:extLst/>
      </c:barChart>
      <c:catAx>
        <c:axId val="10723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58288"/>
        <c:crosses val="autoZero"/>
        <c:auto val="1"/>
        <c:lblAlgn val="ctr"/>
        <c:lblOffset val="100"/>
        <c:noMultiLvlLbl val="0"/>
      </c:catAx>
      <c:valAx>
        <c:axId val="10723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89660293524785"/>
          <c:y val="0.95210794100426277"/>
          <c:w val="0.36267335818187024"/>
          <c:h val="4.3635657384471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Programa de Recuperación de Desastres - Departamento de la Vivenda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Multi-Sectorial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Sectores'!$B$29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Sectores'!$C$29:$Z$29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12474600</c:v>
                </c:pt>
                <c:pt idx="7">
                  <c:v>14309100</c:v>
                </c:pt>
                <c:pt idx="8">
                  <c:v>26539100</c:v>
                </c:pt>
                <c:pt idx="9">
                  <c:v>47134100.000000007</c:v>
                </c:pt>
                <c:pt idx="10">
                  <c:v>61614100</c:v>
                </c:pt>
                <c:pt idx="11">
                  <c:v>72979100</c:v>
                </c:pt>
                <c:pt idx="12">
                  <c:v>96459100</c:v>
                </c:pt>
                <c:pt idx="13">
                  <c:v>134534100</c:v>
                </c:pt>
                <c:pt idx="14">
                  <c:v>153571600</c:v>
                </c:pt>
                <c:pt idx="15">
                  <c:v>168801600</c:v>
                </c:pt>
                <c:pt idx="16">
                  <c:v>142149100</c:v>
                </c:pt>
                <c:pt idx="17">
                  <c:v>114689100.00000001</c:v>
                </c:pt>
                <c:pt idx="18">
                  <c:v>87596000</c:v>
                </c:pt>
                <c:pt idx="19">
                  <c:v>72121400.000000015</c:v>
                </c:pt>
                <c:pt idx="20">
                  <c:v>77421600</c:v>
                </c:pt>
                <c:pt idx="21">
                  <c:v>82036600</c:v>
                </c:pt>
                <c:pt idx="22">
                  <c:v>97266600.000000015</c:v>
                </c:pt>
                <c:pt idx="23">
                  <c:v>61303100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F49-4745-9053-873121480F65}"/>
            </c:ext>
          </c:extLst>
        </c:ser>
        <c:ser>
          <c:idx val="1"/>
          <c:order val="1"/>
          <c:tx>
            <c:strRef>
              <c:f>'Por Sectores'!$B$30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  <a:sp3d>
              <a:contourClr>
                <a:srgbClr val="92D050"/>
              </a:contourClr>
            </a:sp3d>
          </c:spPr>
          <c:invertIfNegative val="0"/>
          <c:cat>
            <c:strRef>
              <c:f>'Por Sectores'!$C$27:$AA$27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Sectores'!$C$30:$AA$30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F49-4745-9053-87312148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1047760"/>
        <c:axId val="691046448"/>
        <c:axId val="0"/>
        <c:extLst/>
      </c:bar3D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Housing Sector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'Por Sectores'!$B$13</c:f>
              <c:strCache>
                <c:ptCount val="1"/>
                <c:pt idx="0">
                  <c:v>Gastos Proyectados</c:v>
                </c:pt>
              </c:strCache>
            </c:strRef>
          </c:tx>
          <c:marker>
            <c:symbol val="diamond"/>
            <c:size val="4"/>
          </c:marker>
          <c:cat>
            <c:strRef>
              <c:f>'Por Sectores'!$C$12:$AA$12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Sectores'!$C$13:$AA$13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18882525.137334999</c:v>
                </c:pt>
                <c:pt idx="7">
                  <c:v>49472693.743234001</c:v>
                </c:pt>
                <c:pt idx="8">
                  <c:v>113135728.89722702</c:v>
                </c:pt>
                <c:pt idx="9">
                  <c:v>224102107.65197402</c:v>
                </c:pt>
                <c:pt idx="10">
                  <c:v>377167650.91002101</c:v>
                </c:pt>
                <c:pt idx="11">
                  <c:v>561019678.37396801</c:v>
                </c:pt>
                <c:pt idx="12">
                  <c:v>837336720.55836499</c:v>
                </c:pt>
                <c:pt idx="13">
                  <c:v>1185498921.829612</c:v>
                </c:pt>
                <c:pt idx="14">
                  <c:v>1591285078.729984</c:v>
                </c:pt>
                <c:pt idx="15">
                  <c:v>2077243562.9174562</c:v>
                </c:pt>
                <c:pt idx="16">
                  <c:v>2505308419.8956771</c:v>
                </c:pt>
                <c:pt idx="17">
                  <c:v>2886534856.6033101</c:v>
                </c:pt>
                <c:pt idx="18">
                  <c:v>3229072638.228991</c:v>
                </c:pt>
                <c:pt idx="19">
                  <c:v>3553507788.552597</c:v>
                </c:pt>
                <c:pt idx="20">
                  <c:v>3859344448.5040693</c:v>
                </c:pt>
                <c:pt idx="21">
                  <c:v>4156383598.5096664</c:v>
                </c:pt>
                <c:pt idx="22">
                  <c:v>4500258996.6566639</c:v>
                </c:pt>
                <c:pt idx="23">
                  <c:v>4739916450.3300009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8-4974-B1D6-F2EAB2C745FA}"/>
            </c:ext>
          </c:extLst>
        </c:ser>
        <c:ser>
          <c:idx val="2"/>
          <c:order val="1"/>
          <c:tx>
            <c:strRef>
              <c:f>'Por Sectores'!$B$15</c:f>
              <c:strCache>
                <c:ptCount val="1"/>
                <c:pt idx="0">
                  <c:v>Gastos Reales</c:v>
                </c:pt>
              </c:strCache>
            </c:strRef>
          </c:tx>
          <c:marker>
            <c:symbol val="triangle"/>
            <c:size val="3"/>
          </c:marker>
          <c:cat>
            <c:strRef>
              <c:f>'Por Sectores'!$C$12:$AA$12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Sectores'!$C$15:$AA$15</c:f>
              <c:numCache>
                <c:formatCode>"$"#,##0</c:formatCode>
                <c:ptCount val="24"/>
                <c:pt idx="1">
                  <c:v>4145.2199999999993</c:v>
                </c:pt>
                <c:pt idx="2">
                  <c:v>74142.680000000008</c:v>
                </c:pt>
                <c:pt idx="3">
                  <c:v>145529.36000000002</c:v>
                </c:pt>
                <c:pt idx="4">
                  <c:v>4470873.8599999994</c:v>
                </c:pt>
                <c:pt idx="5">
                  <c:v>7919477.5762583846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8-4974-B1D6-F2EAB2C7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3904"/>
        <c:axId val="1"/>
      </c:lineChart>
      <c:catAx>
        <c:axId val="7345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3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4006682344495633"/>
          <c:y val="0.29503916449086159"/>
          <c:w val="0.25331146305834079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Administrative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0129844713487788"/>
          <c:y val="2.92718475907926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66572306065908526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'Por Sectores'!$B$3</c:f>
              <c:strCache>
                <c:ptCount val="1"/>
                <c:pt idx="0">
                  <c:v>Gastos Proyectados</c:v>
                </c:pt>
              </c:strCache>
            </c:strRef>
          </c:tx>
          <c:marker>
            <c:symbol val="diamond"/>
            <c:size val="4"/>
          </c:marker>
          <c:cat>
            <c:strRef>
              <c:f>'Por Sectores'!$C$2:$AA$2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Sectores'!$C$3:$AA$3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24838846.714807</c:v>
                </c:pt>
                <c:pt idx="7">
                  <c:v>50458482.324382</c:v>
                </c:pt>
                <c:pt idx="8">
                  <c:v>72906163.048961997</c:v>
                </c:pt>
                <c:pt idx="9">
                  <c:v>93889864.595851988</c:v>
                </c:pt>
                <c:pt idx="10">
                  <c:v>115361559.20197198</c:v>
                </c:pt>
                <c:pt idx="11">
                  <c:v>140249205.22270197</c:v>
                </c:pt>
                <c:pt idx="12">
                  <c:v>170260778.36534697</c:v>
                </c:pt>
                <c:pt idx="13">
                  <c:v>196368407.03415197</c:v>
                </c:pt>
                <c:pt idx="14">
                  <c:v>229551935.06179199</c:v>
                </c:pt>
                <c:pt idx="15">
                  <c:v>267615393.681732</c:v>
                </c:pt>
                <c:pt idx="16">
                  <c:v>306654838.42013198</c:v>
                </c:pt>
                <c:pt idx="17">
                  <c:v>343059120.63868999</c:v>
                </c:pt>
                <c:pt idx="18">
                  <c:v>373802683.37018001</c:v>
                </c:pt>
                <c:pt idx="19">
                  <c:v>397226350.21322</c:v>
                </c:pt>
                <c:pt idx="20">
                  <c:v>420406020.526645</c:v>
                </c:pt>
                <c:pt idx="21">
                  <c:v>446025656.13621998</c:v>
                </c:pt>
                <c:pt idx="22">
                  <c:v>467985343.80157</c:v>
                </c:pt>
                <c:pt idx="23">
                  <c:v>487993059.23000002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B-4E4A-BA3C-226F5A04FF97}"/>
            </c:ext>
          </c:extLst>
        </c:ser>
        <c:ser>
          <c:idx val="2"/>
          <c:order val="1"/>
          <c:tx>
            <c:strRef>
              <c:f>'Por Sectores'!$B$5</c:f>
              <c:strCache>
                <c:ptCount val="1"/>
                <c:pt idx="0">
                  <c:v>Gastos Reales</c:v>
                </c:pt>
              </c:strCache>
            </c:strRef>
          </c:tx>
          <c:marker>
            <c:symbol val="triangle"/>
            <c:size val="3"/>
          </c:marker>
          <c:cat>
            <c:strRef>
              <c:f>'Por Sectores'!$C$2:$AA$2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Sectores'!$C$5:$AA$5</c:f>
              <c:numCache>
                <c:formatCode>"$"#,##0</c:formatCode>
                <c:ptCount val="24"/>
                <c:pt idx="1">
                  <c:v>35925.879999999997</c:v>
                </c:pt>
                <c:pt idx="2">
                  <c:v>525554.88</c:v>
                </c:pt>
                <c:pt idx="3">
                  <c:v>876563.11</c:v>
                </c:pt>
                <c:pt idx="4">
                  <c:v>4264561.78</c:v>
                </c:pt>
                <c:pt idx="5">
                  <c:v>6595096.120000001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B-4E4A-BA3C-226F5A04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1608"/>
        <c:axId val="1"/>
      </c:lineChart>
      <c:catAx>
        <c:axId val="73456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1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62261265689402"/>
          <c:y val="0.29557234269975313"/>
          <c:w val="0.23773877333282828"/>
          <c:h val="0.132040258385007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Planning Sector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66572306065908526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'Por Sectores'!$B$8</c:f>
              <c:strCache>
                <c:ptCount val="1"/>
                <c:pt idx="0">
                  <c:v>Gastos Proyectados</c:v>
                </c:pt>
              </c:strCache>
            </c:strRef>
          </c:tx>
          <c:marker>
            <c:symbol val="diamond"/>
            <c:size val="4"/>
          </c:marker>
          <c:cat>
            <c:strRef>
              <c:f>'Por Sectores'!$C$7:$AA$7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Sectores'!$C$8:$AA$8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5579321.8874669997</c:v>
                </c:pt>
                <c:pt idx="7">
                  <c:v>9266242.1990679987</c:v>
                </c:pt>
                <c:pt idx="8">
                  <c:v>18472727.096535996</c:v>
                </c:pt>
                <c:pt idx="9">
                  <c:v>33324583.238299996</c:v>
                </c:pt>
                <c:pt idx="10">
                  <c:v>51794129.126810998</c:v>
                </c:pt>
                <c:pt idx="11">
                  <c:v>72696934.591521993</c:v>
                </c:pt>
                <c:pt idx="12">
                  <c:v>98064356.970863998</c:v>
                </c:pt>
                <c:pt idx="13">
                  <c:v>133501054.07947499</c:v>
                </c:pt>
                <c:pt idx="14">
                  <c:v>174271222.51173598</c:v>
                </c:pt>
                <c:pt idx="15">
                  <c:v>219408125.01849696</c:v>
                </c:pt>
                <c:pt idx="16">
                  <c:v>258277651.85910797</c:v>
                </c:pt>
                <c:pt idx="17">
                  <c:v>289913065.78441894</c:v>
                </c:pt>
                <c:pt idx="18">
                  <c:v>314314366.79442996</c:v>
                </c:pt>
                <c:pt idx="19">
                  <c:v>335348503.88574094</c:v>
                </c:pt>
                <c:pt idx="20">
                  <c:v>359782637.80240196</c:v>
                </c:pt>
                <c:pt idx="21">
                  <c:v>386650031.29526293</c:v>
                </c:pt>
                <c:pt idx="22">
                  <c:v>417884158.86262393</c:v>
                </c:pt>
                <c:pt idx="23">
                  <c:v>436673407.44999993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F-466B-AF22-569E421E0B3A}"/>
            </c:ext>
          </c:extLst>
        </c:ser>
        <c:ser>
          <c:idx val="2"/>
          <c:order val="1"/>
          <c:tx>
            <c:strRef>
              <c:f>'Por Sectores'!$B$10</c:f>
              <c:strCache>
                <c:ptCount val="1"/>
                <c:pt idx="0">
                  <c:v>Gastos Reales</c:v>
                </c:pt>
              </c:strCache>
            </c:strRef>
          </c:tx>
          <c:marker>
            <c:symbol val="triangle"/>
            <c:size val="3"/>
          </c:marker>
          <c:cat>
            <c:strRef>
              <c:f>'Por Sectores'!$C$7:$AA$7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Sectores'!$C$10:$AA$10</c:f>
              <c:numCache>
                <c:formatCode>"$"#,##0</c:formatCode>
                <c:ptCount val="24"/>
                <c:pt idx="1">
                  <c:v>1142.53</c:v>
                </c:pt>
                <c:pt idx="2">
                  <c:v>16813.09</c:v>
                </c:pt>
                <c:pt idx="3">
                  <c:v>97877.239999999991</c:v>
                </c:pt>
                <c:pt idx="4">
                  <c:v>236618.83000000002</c:v>
                </c:pt>
                <c:pt idx="5">
                  <c:v>467990.8792447907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F-466B-AF22-569E421E0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1608"/>
        <c:axId val="1"/>
      </c:lineChart>
      <c:catAx>
        <c:axId val="73456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1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459530026109658"/>
          <c:w val="0.25373175420384114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Multi-Sector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'Por Sectores'!$B$28</c:f>
              <c:strCache>
                <c:ptCount val="1"/>
                <c:pt idx="0">
                  <c:v>Gastos Proyectados</c:v>
                </c:pt>
              </c:strCache>
            </c:strRef>
          </c:tx>
          <c:marker>
            <c:symbol val="diamond"/>
            <c:size val="4"/>
          </c:marker>
          <c:val>
            <c:numRef>
              <c:f>'Por Sectores'!$C$28:$AA$28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12474600</c:v>
                </c:pt>
                <c:pt idx="7">
                  <c:v>26783700</c:v>
                </c:pt>
                <c:pt idx="8">
                  <c:v>53322800</c:v>
                </c:pt>
                <c:pt idx="9">
                  <c:v>100456900</c:v>
                </c:pt>
                <c:pt idx="10">
                  <c:v>162071000</c:v>
                </c:pt>
                <c:pt idx="11">
                  <c:v>235050100</c:v>
                </c:pt>
                <c:pt idx="12">
                  <c:v>331509200</c:v>
                </c:pt>
                <c:pt idx="13">
                  <c:v>466043300</c:v>
                </c:pt>
                <c:pt idx="14">
                  <c:v>619614900</c:v>
                </c:pt>
                <c:pt idx="15">
                  <c:v>788416500</c:v>
                </c:pt>
                <c:pt idx="16">
                  <c:v>930565600</c:v>
                </c:pt>
                <c:pt idx="17">
                  <c:v>1045254700</c:v>
                </c:pt>
                <c:pt idx="18">
                  <c:v>1132850700</c:v>
                </c:pt>
                <c:pt idx="19">
                  <c:v>1204972100</c:v>
                </c:pt>
                <c:pt idx="20">
                  <c:v>1282393700</c:v>
                </c:pt>
                <c:pt idx="21">
                  <c:v>1364430300</c:v>
                </c:pt>
                <c:pt idx="22">
                  <c:v>1461696900</c:v>
                </c:pt>
                <c:pt idx="23">
                  <c:v>1523000000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'Por Sectores'!$C$27:$AA$27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061-4BF3-94EA-A85B0E95E93D}"/>
            </c:ext>
          </c:extLst>
        </c:ser>
        <c:ser>
          <c:idx val="2"/>
          <c:order val="1"/>
          <c:tx>
            <c:strRef>
              <c:f>'Por Sectores'!$B$30</c:f>
              <c:strCache>
                <c:ptCount val="1"/>
                <c:pt idx="0">
                  <c:v>Gastos Reales</c:v>
                </c:pt>
              </c:strCache>
            </c:strRef>
          </c:tx>
          <c:marker>
            <c:symbol val="triangle"/>
            <c:size val="3"/>
          </c:marker>
          <c:val>
            <c:numRef>
              <c:f>'Por Sectores'!$C$30:$AA$30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'Por Sectores'!$C$27:$AA$27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061-4BF3-94EA-A85B0E95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71448"/>
        <c:axId val="1"/>
      </c:lineChart>
      <c:catAx>
        <c:axId val="7345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714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38548885469781"/>
          <c:w val="0.25373175420384114"/>
          <c:h val="0.364584260519054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Total CDBG-DR Grant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'Por Sectores'!$B$33</c:f>
              <c:strCache>
                <c:ptCount val="1"/>
                <c:pt idx="0">
                  <c:v>Gastos Proyectados</c:v>
                </c:pt>
              </c:strCache>
            </c:strRef>
          </c:tx>
          <c:marker>
            <c:symbol val="diamond"/>
            <c:size val="4"/>
          </c:marker>
          <c:cat>
            <c:strRef>
              <c:f>'Por Sectores'!$C$32:$AA$32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Sectores'!$C$33:$AA$33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73497184.916412994</c:v>
                </c:pt>
                <c:pt idx="7">
                  <c:v>161337295.96551299</c:v>
                </c:pt>
                <c:pt idx="8">
                  <c:v>310477244.16672897</c:v>
                </c:pt>
                <c:pt idx="9">
                  <c:v>565261187.20508504</c:v>
                </c:pt>
                <c:pt idx="10">
                  <c:v>914868945.07528996</c:v>
                </c:pt>
                <c:pt idx="11">
                  <c:v>1343151856.301405</c:v>
                </c:pt>
                <c:pt idx="12">
                  <c:v>1951097472.4734139</c:v>
                </c:pt>
                <c:pt idx="13">
                  <c:v>2742383842.1291819</c:v>
                </c:pt>
                <c:pt idx="14">
                  <c:v>3657327418.6165347</c:v>
                </c:pt>
                <c:pt idx="15">
                  <c:v>4704844072.5286875</c:v>
                </c:pt>
                <c:pt idx="16">
                  <c:v>5616262293.1945744</c:v>
                </c:pt>
                <c:pt idx="17">
                  <c:v>6413682042.2609539</c:v>
                </c:pt>
                <c:pt idx="18">
                  <c:v>7081889570.319706</c:v>
                </c:pt>
                <c:pt idx="19">
                  <c:v>7679496287.9508429</c:v>
                </c:pt>
                <c:pt idx="20">
                  <c:v>8262555047.9049807</c:v>
                </c:pt>
                <c:pt idx="21">
                  <c:v>8847979065.5210438</c:v>
                </c:pt>
                <c:pt idx="22">
                  <c:v>9524062713.0288315</c:v>
                </c:pt>
                <c:pt idx="23">
                  <c:v>9979991464.1000004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5-4DB5-863C-57DE8F070EEB}"/>
            </c:ext>
          </c:extLst>
        </c:ser>
        <c:ser>
          <c:idx val="2"/>
          <c:order val="1"/>
          <c:tx>
            <c:strRef>
              <c:f>'Por Sectores'!$B$35</c:f>
              <c:strCache>
                <c:ptCount val="1"/>
                <c:pt idx="0">
                  <c:v>Gastos Reales</c:v>
                </c:pt>
              </c:strCache>
            </c:strRef>
          </c:tx>
          <c:marker>
            <c:symbol val="triangle"/>
            <c:size val="3"/>
          </c:marker>
          <c:cat>
            <c:strRef>
              <c:f>'Por Sectores'!$C$32:$AA$32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Sectores'!$C$35:$AA$35</c:f>
              <c:numCache>
                <c:formatCode>"$"#,##0</c:formatCode>
                <c:ptCount val="24"/>
                <c:pt idx="1">
                  <c:v>41846.18</c:v>
                </c:pt>
                <c:pt idx="2">
                  <c:v>637837.75</c:v>
                </c:pt>
                <c:pt idx="3">
                  <c:v>1153593.1199999999</c:v>
                </c:pt>
                <c:pt idx="4">
                  <c:v>8997566.6899999995</c:v>
                </c:pt>
                <c:pt idx="5">
                  <c:v>14992922.205806673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5-4DB5-863C-57DE8F07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71448"/>
        <c:axId val="1"/>
      </c:lineChart>
      <c:catAx>
        <c:axId val="7345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714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38548885469781"/>
          <c:w val="0.25373175420384114"/>
          <c:h val="0.364584260519054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baseline="0">
                <a:effectLst/>
              </a:rPr>
              <a:t>Programa de Recuperación de Desastres - Departamento de la Vivenda</a:t>
            </a:r>
            <a:r>
              <a:rPr lang="en-US" sz="16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/>
              <a:t>Vivienda</a:t>
            </a:r>
          </a:p>
        </c:rich>
      </c:tx>
      <c:layout>
        <c:manualLayout>
          <c:xMode val="edge"/>
          <c:yMode val="edge"/>
          <c:x val="0.21095586584693321"/>
          <c:y val="1.8868579784656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23753644524016E-2"/>
          <c:y val="0.13173845789872748"/>
          <c:w val="0.8951720545767744"/>
          <c:h val="0.714716726889583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'Por Sectores'!$B$14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 Sectores'!$C$14:$Z$14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18882525.137334999</c:v>
                </c:pt>
                <c:pt idx="7">
                  <c:v>30590168.605899002</c:v>
                </c:pt>
                <c:pt idx="8">
                  <c:v>63663035.153993011</c:v>
                </c:pt>
                <c:pt idx="9">
                  <c:v>110966378.75474702</c:v>
                </c:pt>
                <c:pt idx="10">
                  <c:v>153065543.25804698</c:v>
                </c:pt>
                <c:pt idx="11">
                  <c:v>183852027.463947</c:v>
                </c:pt>
                <c:pt idx="12">
                  <c:v>276317042.18439698</c:v>
                </c:pt>
                <c:pt idx="13">
                  <c:v>348162201.27124703</c:v>
                </c:pt>
                <c:pt idx="14">
                  <c:v>405786156.90037197</c:v>
                </c:pt>
                <c:pt idx="15">
                  <c:v>485958484.18747199</c:v>
                </c:pt>
                <c:pt idx="16">
                  <c:v>428064856.978221</c:v>
                </c:pt>
                <c:pt idx="17">
                  <c:v>381226436.70763302</c:v>
                </c:pt>
                <c:pt idx="18">
                  <c:v>342537781.62568104</c:v>
                </c:pt>
                <c:pt idx="19">
                  <c:v>324435150.32360601</c:v>
                </c:pt>
                <c:pt idx="20">
                  <c:v>305836659.95147204</c:v>
                </c:pt>
                <c:pt idx="21">
                  <c:v>297039150.005597</c:v>
                </c:pt>
                <c:pt idx="22">
                  <c:v>343875398.14699697</c:v>
                </c:pt>
                <c:pt idx="23">
                  <c:v>239657453.67333701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6-4213-AAB0-7A388D6C4DA0}"/>
            </c:ext>
          </c:extLst>
        </c:ser>
        <c:ser>
          <c:idx val="2"/>
          <c:order val="3"/>
          <c:tx>
            <c:strRef>
              <c:f>'Por Sectores'!$B$15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Sectores'!$C$15:$AA$15</c:f>
              <c:numCache>
                <c:formatCode>"$"#,##0</c:formatCode>
                <c:ptCount val="24"/>
                <c:pt idx="1">
                  <c:v>4145.2199999999993</c:v>
                </c:pt>
                <c:pt idx="2">
                  <c:v>74142.680000000008</c:v>
                </c:pt>
                <c:pt idx="3">
                  <c:v>145529.36000000002</c:v>
                </c:pt>
                <c:pt idx="4">
                  <c:v>4470873.8599999994</c:v>
                </c:pt>
                <c:pt idx="5">
                  <c:v>7919477.5762583846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6-4213-AAB0-7A388D6C4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683104"/>
        <c:axId val="1101685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Sectores'!$B$13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Sectores'!$C$13:$AA$13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49472693.743234001</c:v>
                      </c:pt>
                      <c:pt idx="8">
                        <c:v>113135728.89722702</c:v>
                      </c:pt>
                      <c:pt idx="9">
                        <c:v>224102107.65197402</c:v>
                      </c:pt>
                      <c:pt idx="10">
                        <c:v>377167650.91002101</c:v>
                      </c:pt>
                      <c:pt idx="11">
                        <c:v>561019678.37396801</c:v>
                      </c:pt>
                      <c:pt idx="12">
                        <c:v>837336720.55836499</c:v>
                      </c:pt>
                      <c:pt idx="13">
                        <c:v>1185498921.829612</c:v>
                      </c:pt>
                      <c:pt idx="14">
                        <c:v>1591285078.729984</c:v>
                      </c:pt>
                      <c:pt idx="15">
                        <c:v>2077243562.9174562</c:v>
                      </c:pt>
                      <c:pt idx="16">
                        <c:v>2505308419.8956771</c:v>
                      </c:pt>
                      <c:pt idx="17">
                        <c:v>2886534856.6033101</c:v>
                      </c:pt>
                      <c:pt idx="18">
                        <c:v>3229072638.228991</c:v>
                      </c:pt>
                      <c:pt idx="19">
                        <c:v>3553507788.552597</c:v>
                      </c:pt>
                      <c:pt idx="20">
                        <c:v>3859344448.5040693</c:v>
                      </c:pt>
                      <c:pt idx="21">
                        <c:v>4156383598.5096664</c:v>
                      </c:pt>
                      <c:pt idx="22">
                        <c:v>4500258996.6566639</c:v>
                      </c:pt>
                      <c:pt idx="23">
                        <c:v>4739916450.3300009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D76-4213-AAB0-7A388D6C4DA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'Por Sectores'!$C$12:$AA$12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'Por Sectores'!$C$14:$AA$14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30590168.605899002</c:v>
                      </c:pt>
                      <c:pt idx="8">
                        <c:v>63663035.153993011</c:v>
                      </c:pt>
                      <c:pt idx="9">
                        <c:v>110966378.75474702</c:v>
                      </c:pt>
                      <c:pt idx="10">
                        <c:v>153065543.25804698</c:v>
                      </c:pt>
                      <c:pt idx="11">
                        <c:v>183852027.463947</c:v>
                      </c:pt>
                      <c:pt idx="12">
                        <c:v>276317042.18439698</c:v>
                      </c:pt>
                      <c:pt idx="13">
                        <c:v>348162201.27124703</c:v>
                      </c:pt>
                      <c:pt idx="14">
                        <c:v>405786156.90037197</c:v>
                      </c:pt>
                      <c:pt idx="15">
                        <c:v>485958484.18747199</c:v>
                      </c:pt>
                      <c:pt idx="16">
                        <c:v>428064856.978221</c:v>
                      </c:pt>
                      <c:pt idx="17">
                        <c:v>381226436.70763302</c:v>
                      </c:pt>
                      <c:pt idx="18">
                        <c:v>342537781.62568104</c:v>
                      </c:pt>
                      <c:pt idx="19">
                        <c:v>324435150.32360601</c:v>
                      </c:pt>
                      <c:pt idx="20">
                        <c:v>305836659.95147204</c:v>
                      </c:pt>
                      <c:pt idx="21">
                        <c:v>297039150.005597</c:v>
                      </c:pt>
                      <c:pt idx="22">
                        <c:v>343875398.14699697</c:v>
                      </c:pt>
                      <c:pt idx="23">
                        <c:v>239657453.67333701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D76-4213-AAB0-7A388D6C4DA0}"/>
                  </c:ext>
                </c:extLst>
              </c15:ser>
            </c15:filteredBarSeries>
          </c:ext>
        </c:extLst>
      </c:barChart>
      <c:catAx>
        <c:axId val="11016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5728"/>
        <c:crosses val="autoZero"/>
        <c:auto val="1"/>
        <c:lblAlgn val="ctr"/>
        <c:lblOffset val="100"/>
        <c:noMultiLvlLbl val="0"/>
      </c:catAx>
      <c:valAx>
        <c:axId val="11016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Economy Sector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'Por Sectores'!$B$18</c:f>
              <c:strCache>
                <c:ptCount val="1"/>
                <c:pt idx="0">
                  <c:v>Gastos Proyectados</c:v>
                </c:pt>
              </c:strCache>
            </c:strRef>
          </c:tx>
          <c:marker>
            <c:symbol val="diamond"/>
            <c:size val="4"/>
          </c:marker>
          <c:cat>
            <c:strRef>
              <c:f>'Por Sectores'!$C$17:$AA$17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Sectores'!$C$18:$AA$18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3121935.3065000004</c:v>
                </c:pt>
                <c:pt idx="7">
                  <c:v>6756273.1421250012</c:v>
                </c:pt>
                <c:pt idx="8">
                  <c:v>14040023.194500001</c:v>
                </c:pt>
                <c:pt idx="9">
                  <c:v>36325609.387055002</c:v>
                </c:pt>
                <c:pt idx="10">
                  <c:v>69387764.703109995</c:v>
                </c:pt>
                <c:pt idx="11">
                  <c:v>119811903.83516499</c:v>
                </c:pt>
                <c:pt idx="12">
                  <c:v>205352695.31375</c:v>
                </c:pt>
                <c:pt idx="13">
                  <c:v>322273874.08645499</c:v>
                </c:pt>
                <c:pt idx="14">
                  <c:v>455343997.52113497</c:v>
                </c:pt>
                <c:pt idx="15">
                  <c:v>601588257.74031496</c:v>
                </c:pt>
                <c:pt idx="16">
                  <c:v>727384011.67137003</c:v>
                </c:pt>
                <c:pt idx="17">
                  <c:v>837798939.93445504</c:v>
                </c:pt>
                <c:pt idx="18">
                  <c:v>932728079.19402504</c:v>
                </c:pt>
                <c:pt idx="19">
                  <c:v>1016070647.8216051</c:v>
                </c:pt>
                <c:pt idx="20">
                  <c:v>1093445087.3337851</c:v>
                </c:pt>
                <c:pt idx="21">
                  <c:v>1169869095.238215</c:v>
                </c:pt>
                <c:pt idx="22">
                  <c:v>1259429750.0762949</c:v>
                </c:pt>
                <c:pt idx="23">
                  <c:v>1317413678.4499998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2-498D-8A46-977A12E4E0AF}"/>
            </c:ext>
          </c:extLst>
        </c:ser>
        <c:ser>
          <c:idx val="2"/>
          <c:order val="1"/>
          <c:tx>
            <c:strRef>
              <c:f>'Por Sectores'!$B$20</c:f>
              <c:strCache>
                <c:ptCount val="1"/>
                <c:pt idx="0">
                  <c:v>Gastos Reales</c:v>
                </c:pt>
              </c:strCache>
            </c:strRef>
          </c:tx>
          <c:marker>
            <c:symbol val="triangle"/>
            <c:size val="3"/>
          </c:marker>
          <c:cat>
            <c:strRef>
              <c:f>'Por Sectores'!$C$17:$AA$17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Sectores'!$C$20:$AA$20</c:f>
              <c:numCache>
                <c:formatCode>"$"#,##0</c:formatCode>
                <c:ptCount val="24"/>
                <c:pt idx="1">
                  <c:v>0</c:v>
                </c:pt>
                <c:pt idx="2">
                  <c:v>21238.980000000003</c:v>
                </c:pt>
                <c:pt idx="3">
                  <c:v>31554.260000000002</c:v>
                </c:pt>
                <c:pt idx="4">
                  <c:v>24013.129999999997</c:v>
                </c:pt>
                <c:pt idx="5">
                  <c:v>9515.1803034977511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2-498D-8A46-977A12E4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3904"/>
        <c:axId val="1"/>
      </c:lineChart>
      <c:catAx>
        <c:axId val="7345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3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4006682344495633"/>
          <c:y val="0.29503916449086159"/>
          <c:w val="0.25331146305834079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Infrastructure Sector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'Por Sectores'!$B$23</c:f>
              <c:strCache>
                <c:ptCount val="1"/>
                <c:pt idx="0">
                  <c:v>Gastos Proyectados</c:v>
                </c:pt>
              </c:strCache>
            </c:strRef>
          </c:tx>
          <c:marker>
            <c:symbol val="diamond"/>
            <c:size val="4"/>
          </c:marker>
          <c:cat>
            <c:strRef>
              <c:f>'Por Sectores'!$C$22:$AA$22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Sectores'!$C$23:$AA$23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8599955.8703039996</c:v>
                </c:pt>
                <c:pt idx="7">
                  <c:v>18599904.556704</c:v>
                </c:pt>
                <c:pt idx="8">
                  <c:v>38599801.929504</c:v>
                </c:pt>
                <c:pt idx="9">
                  <c:v>77162122.331903994</c:v>
                </c:pt>
                <c:pt idx="10">
                  <c:v>139086841.133376</c:v>
                </c:pt>
                <c:pt idx="11">
                  <c:v>214324034.27804801</c:v>
                </c:pt>
                <c:pt idx="12">
                  <c:v>308573721.26508802</c:v>
                </c:pt>
                <c:pt idx="13">
                  <c:v>438698285.09948802</c:v>
                </c:pt>
                <c:pt idx="14">
                  <c:v>587260284.791888</c:v>
                </c:pt>
                <c:pt idx="15">
                  <c:v>750572233.17068791</c:v>
                </c:pt>
                <c:pt idx="16">
                  <c:v>888071771.34828794</c:v>
                </c:pt>
                <c:pt idx="17">
                  <c:v>1011121359.3000799</c:v>
                </c:pt>
                <c:pt idx="18">
                  <c:v>1099121102.73208</c:v>
                </c:pt>
                <c:pt idx="19">
                  <c:v>1172370897.47768</c:v>
                </c:pt>
                <c:pt idx="20">
                  <c:v>1247183153.73808</c:v>
                </c:pt>
                <c:pt idx="21">
                  <c:v>1324620384.34168</c:v>
                </c:pt>
                <c:pt idx="22">
                  <c:v>1416807563.63168</c:v>
                </c:pt>
                <c:pt idx="23">
                  <c:v>1474994868.6400001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D7-4035-B7F0-2AA0B8B61662}"/>
            </c:ext>
          </c:extLst>
        </c:ser>
        <c:ser>
          <c:idx val="2"/>
          <c:order val="1"/>
          <c:tx>
            <c:strRef>
              <c:f>'Por Sectores'!$B$25</c:f>
              <c:strCache>
                <c:ptCount val="1"/>
                <c:pt idx="0">
                  <c:v>Gastos Reales</c:v>
                </c:pt>
              </c:strCache>
            </c:strRef>
          </c:tx>
          <c:marker>
            <c:symbol val="triangle"/>
            <c:size val="3"/>
          </c:marker>
          <c:cat>
            <c:strRef>
              <c:f>'Por Sectores'!$C$22:$AA$22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Sectores'!$C$25:$AA$25</c:f>
              <c:numCache>
                <c:formatCode>"$"#,##0</c:formatCode>
                <c:ptCount val="24"/>
                <c:pt idx="1">
                  <c:v>632.54999999999995</c:v>
                </c:pt>
                <c:pt idx="2">
                  <c:v>88.12</c:v>
                </c:pt>
                <c:pt idx="3">
                  <c:v>2069.15</c:v>
                </c:pt>
                <c:pt idx="4">
                  <c:v>1499.09</c:v>
                </c:pt>
                <c:pt idx="5">
                  <c:v>842.45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7-4035-B7F0-2AA0B8B6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5872"/>
        <c:axId val="1"/>
      </c:lineChart>
      <c:catAx>
        <c:axId val="73456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58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720626631853785"/>
          <c:w val="0.25373175420384114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baseline="0">
                <a:effectLst/>
              </a:rPr>
              <a:t>Programa de Recuperación de Desastres - Departamento de la Vivienda</a:t>
            </a:r>
            <a:r>
              <a:rPr lang="en-US" sz="18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s-ES" sz="1600" b="0" i="0" u="none" strike="noStrike" baseline="0"/>
              <a:t>Planificación</a:t>
            </a:r>
            <a:endParaRPr lang="en-US" sz="1800" b="0"/>
          </a:p>
        </c:rich>
      </c:tx>
      <c:layout>
        <c:manualLayout>
          <c:xMode val="edge"/>
          <c:yMode val="edge"/>
          <c:x val="0.22212162762253582"/>
          <c:y val="2.964351328621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008770493214438E-2"/>
          <c:y val="0.17911829489072439"/>
          <c:w val="0.9224747613895603"/>
          <c:h val="0.667417860690806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 Sectores'!$B$9</c:f>
              <c:strCache>
                <c:ptCount val="1"/>
                <c:pt idx="0">
                  <c:v>Proyección trimestral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Sectores'!$C$9:$AA$9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5579321.8874669997</c:v>
                </c:pt>
                <c:pt idx="7">
                  <c:v>3686920.3116009999</c:v>
                </c:pt>
                <c:pt idx="8">
                  <c:v>9206484.8974679988</c:v>
                </c:pt>
                <c:pt idx="9">
                  <c:v>14851856.141764</c:v>
                </c:pt>
                <c:pt idx="10">
                  <c:v>18469545.888510998</c:v>
                </c:pt>
                <c:pt idx="11">
                  <c:v>20902805.464710999</c:v>
                </c:pt>
                <c:pt idx="12">
                  <c:v>25367422.379341997</c:v>
                </c:pt>
                <c:pt idx="13">
                  <c:v>35436697.108610995</c:v>
                </c:pt>
                <c:pt idx="14">
                  <c:v>40770168.432260998</c:v>
                </c:pt>
                <c:pt idx="15">
                  <c:v>45136902.506760992</c:v>
                </c:pt>
                <c:pt idx="16">
                  <c:v>38869526.840610996</c:v>
                </c:pt>
                <c:pt idx="17">
                  <c:v>31635413.925310999</c:v>
                </c:pt>
                <c:pt idx="18">
                  <c:v>24401301.010011002</c:v>
                </c:pt>
                <c:pt idx="19">
                  <c:v>21034137.091311</c:v>
                </c:pt>
                <c:pt idx="20">
                  <c:v>24434133.916660998</c:v>
                </c:pt>
                <c:pt idx="21">
                  <c:v>26867393.492860999</c:v>
                </c:pt>
                <c:pt idx="22">
                  <c:v>31234127.567360997</c:v>
                </c:pt>
                <c:pt idx="23">
                  <c:v>18789248.587375998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DDF-4C52-9491-C7BC2AFAD3C3}"/>
            </c:ext>
          </c:extLst>
        </c:ser>
        <c:ser>
          <c:idx val="2"/>
          <c:order val="2"/>
          <c:tx>
            <c:strRef>
              <c:f>'Por Sectores'!$B$10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413770827164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F-4C52-9491-C7BC2AFAD3C3}"/>
                </c:ext>
              </c:extLst>
            </c:dLbl>
            <c:dLbl>
              <c:idx val="1"/>
              <c:layout>
                <c:manualLayout>
                  <c:x val="2.6706885413582408E-3"/>
                  <c:y val="-8.56859433391147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DF-4C52-9491-C7BC2AFAD3C3}"/>
                </c:ext>
              </c:extLst>
            </c:dLbl>
            <c:dLbl>
              <c:idx val="2"/>
              <c:layout>
                <c:manualLayout>
                  <c:x val="6.67672135339560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DF-4C52-9491-C7BC2AFAD3C3}"/>
                </c:ext>
              </c:extLst>
            </c:dLbl>
            <c:dLbl>
              <c:idx val="4"/>
              <c:layout>
                <c:manualLayout>
                  <c:x val="4.0060328120373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DF-4C52-9491-C7BC2AFAD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Sectores'!$C$10:$AA$10</c:f>
              <c:numCache>
                <c:formatCode>"$"#,##0</c:formatCode>
                <c:ptCount val="24"/>
                <c:pt idx="1">
                  <c:v>1142.53</c:v>
                </c:pt>
                <c:pt idx="2">
                  <c:v>16813.09</c:v>
                </c:pt>
                <c:pt idx="3">
                  <c:v>97877.239999999991</c:v>
                </c:pt>
                <c:pt idx="4">
                  <c:v>236618.83000000002</c:v>
                </c:pt>
                <c:pt idx="5">
                  <c:v>467990.8792447907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DF-4C52-9491-C7BC2AFA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196936"/>
        <c:axId val="1100203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Sectores'!$B$8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Sectores'!$C$7:$AA$7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Sectores'!$C$8:$AA$8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5579321.8874669997</c:v>
                      </c:pt>
                      <c:pt idx="7">
                        <c:v>9266242.1990679987</c:v>
                      </c:pt>
                      <c:pt idx="8">
                        <c:v>18472727.096535996</c:v>
                      </c:pt>
                      <c:pt idx="9">
                        <c:v>33324583.238299996</c:v>
                      </c:pt>
                      <c:pt idx="10">
                        <c:v>51794129.126810998</c:v>
                      </c:pt>
                      <c:pt idx="11">
                        <c:v>72696934.591521993</c:v>
                      </c:pt>
                      <c:pt idx="12">
                        <c:v>98064356.970863998</c:v>
                      </c:pt>
                      <c:pt idx="13">
                        <c:v>133501054.07947499</c:v>
                      </c:pt>
                      <c:pt idx="14">
                        <c:v>174271222.51173598</c:v>
                      </c:pt>
                      <c:pt idx="15">
                        <c:v>219408125.01849696</c:v>
                      </c:pt>
                      <c:pt idx="16">
                        <c:v>258277651.85910797</c:v>
                      </c:pt>
                      <c:pt idx="17">
                        <c:v>289913065.78441894</c:v>
                      </c:pt>
                      <c:pt idx="18">
                        <c:v>314314366.79442996</c:v>
                      </c:pt>
                      <c:pt idx="19">
                        <c:v>335348503.88574094</c:v>
                      </c:pt>
                      <c:pt idx="20">
                        <c:v>359782637.80240196</c:v>
                      </c:pt>
                      <c:pt idx="21">
                        <c:v>386650031.29526293</c:v>
                      </c:pt>
                      <c:pt idx="22">
                        <c:v>417884158.86262393</c:v>
                      </c:pt>
                      <c:pt idx="23">
                        <c:v>436673407.44999993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DDF-4C52-9491-C7BC2AFAD3C3}"/>
                  </c:ext>
                </c:extLst>
              </c15:ser>
            </c15:filteredBarSeries>
          </c:ext>
        </c:extLst>
      </c:barChart>
      <c:catAx>
        <c:axId val="110019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203824"/>
        <c:crosses val="autoZero"/>
        <c:auto val="1"/>
        <c:lblAlgn val="ctr"/>
        <c:lblOffset val="100"/>
        <c:noMultiLvlLbl val="0"/>
      </c:catAx>
      <c:valAx>
        <c:axId val="110020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19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83527829774328"/>
          <c:y val="0.93703748255605657"/>
          <c:w val="0.3730266691134258"/>
          <c:h val="4.8145209034462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baseline="0">
                <a:effectLst/>
              </a:rPr>
              <a:t>Programa de Recuperación de Desastres - Departamento de la Vivienda</a:t>
            </a:r>
            <a:r>
              <a:rPr lang="en-US" sz="16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 b="0" i="0" u="none" strike="noStrike" baseline="0">
                <a:effectLst/>
              </a:rPr>
              <a:t>Economía</a:t>
            </a:r>
            <a:endParaRPr lang="en-US" sz="1600" b="0" i="0" baseline="0">
              <a:effectLst/>
            </a:endParaRPr>
          </a:p>
          <a:p>
            <a:pPr>
              <a:defRPr/>
            </a:pPr>
            <a:endParaRPr lang="en-US">
              <a:effectLst/>
            </a:endParaRPr>
          </a:p>
        </c:rich>
      </c:tx>
      <c:layout>
        <c:manualLayout>
          <c:xMode val="edge"/>
          <c:yMode val="edge"/>
          <c:x val="0.19064959804819953"/>
          <c:y val="2.4278271189747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'Por Sectores'!$B$19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 Sectores'!$D$19:$Z$19</c:f>
              <c:numCache>
                <c:formatCode>"$"#,##0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3121935.3065000004</c:v>
                </c:pt>
                <c:pt idx="6">
                  <c:v>3634337.8356250003</c:v>
                </c:pt>
                <c:pt idx="7">
                  <c:v>7283750.052375</c:v>
                </c:pt>
                <c:pt idx="8">
                  <c:v>22285586.192555003</c:v>
                </c:pt>
                <c:pt idx="9">
                  <c:v>33062155.316054996</c:v>
                </c:pt>
                <c:pt idx="10">
                  <c:v>50424139.132054999</c:v>
                </c:pt>
                <c:pt idx="11">
                  <c:v>85540791.478585005</c:v>
                </c:pt>
                <c:pt idx="12">
                  <c:v>116921178.77270499</c:v>
                </c:pt>
                <c:pt idx="13">
                  <c:v>133070123.43468</c:v>
                </c:pt>
                <c:pt idx="14">
                  <c:v>146244260.21917999</c:v>
                </c:pt>
                <c:pt idx="15">
                  <c:v>125795753.93105501</c:v>
                </c:pt>
                <c:pt idx="16">
                  <c:v>110414928.26308501</c:v>
                </c:pt>
                <c:pt idx="17">
                  <c:v>94929139.259570003</c:v>
                </c:pt>
                <c:pt idx="18">
                  <c:v>83342568.627580017</c:v>
                </c:pt>
                <c:pt idx="19">
                  <c:v>77374439.512180001</c:v>
                </c:pt>
                <c:pt idx="20">
                  <c:v>76424007.904430002</c:v>
                </c:pt>
                <c:pt idx="21">
                  <c:v>89560654.838079989</c:v>
                </c:pt>
                <c:pt idx="22">
                  <c:v>57983928.373705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F-45EC-B8A8-AB03B26383DC}"/>
            </c:ext>
          </c:extLst>
        </c:ser>
        <c:ser>
          <c:idx val="2"/>
          <c:order val="3"/>
          <c:tx>
            <c:strRef>
              <c:f>'Por Sectores'!$B$20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Sectores'!$C$20:$AA$20</c:f>
              <c:numCache>
                <c:formatCode>"$"#,##0</c:formatCode>
                <c:ptCount val="24"/>
                <c:pt idx="1">
                  <c:v>0</c:v>
                </c:pt>
                <c:pt idx="2">
                  <c:v>21238.980000000003</c:v>
                </c:pt>
                <c:pt idx="3">
                  <c:v>31554.260000000002</c:v>
                </c:pt>
                <c:pt idx="4">
                  <c:v>24013.129999999997</c:v>
                </c:pt>
                <c:pt idx="5">
                  <c:v>9515.1803034977511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F-45EC-B8A8-AB03B2638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009160"/>
        <c:axId val="450013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Sectores'!$B$18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Sectores'!$C$18:$AA$18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6756273.1421250012</c:v>
                      </c:pt>
                      <c:pt idx="8">
                        <c:v>14040023.194500001</c:v>
                      </c:pt>
                      <c:pt idx="9">
                        <c:v>36325609.387055002</c:v>
                      </c:pt>
                      <c:pt idx="10">
                        <c:v>69387764.703109995</c:v>
                      </c:pt>
                      <c:pt idx="11">
                        <c:v>119811903.83516499</c:v>
                      </c:pt>
                      <c:pt idx="12">
                        <c:v>205352695.31375</c:v>
                      </c:pt>
                      <c:pt idx="13">
                        <c:v>322273874.08645499</c:v>
                      </c:pt>
                      <c:pt idx="14">
                        <c:v>455343997.52113497</c:v>
                      </c:pt>
                      <c:pt idx="15">
                        <c:v>601588257.74031496</c:v>
                      </c:pt>
                      <c:pt idx="16">
                        <c:v>727384011.67137003</c:v>
                      </c:pt>
                      <c:pt idx="17">
                        <c:v>837798939.93445504</c:v>
                      </c:pt>
                      <c:pt idx="18">
                        <c:v>932728079.19402504</c:v>
                      </c:pt>
                      <c:pt idx="19">
                        <c:v>1016070647.8216051</c:v>
                      </c:pt>
                      <c:pt idx="20">
                        <c:v>1093445087.3337851</c:v>
                      </c:pt>
                      <c:pt idx="21">
                        <c:v>1169869095.238215</c:v>
                      </c:pt>
                      <c:pt idx="22">
                        <c:v>1259429750.0762949</c:v>
                      </c:pt>
                      <c:pt idx="23">
                        <c:v>1317413678.4499998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B8F-45EC-B8A8-AB03B26383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'Por Sectores'!$C$17:$AA$17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'Por Sectores'!$C$19:$AA$19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3634337.8356250003</c:v>
                      </c:pt>
                      <c:pt idx="8">
                        <c:v>7283750.052375</c:v>
                      </c:pt>
                      <c:pt idx="9">
                        <c:v>22285586.192555003</c:v>
                      </c:pt>
                      <c:pt idx="10">
                        <c:v>33062155.316054996</c:v>
                      </c:pt>
                      <c:pt idx="11">
                        <c:v>50424139.132054999</c:v>
                      </c:pt>
                      <c:pt idx="12">
                        <c:v>85540791.478585005</c:v>
                      </c:pt>
                      <c:pt idx="13">
                        <c:v>116921178.77270499</c:v>
                      </c:pt>
                      <c:pt idx="14">
                        <c:v>133070123.43468</c:v>
                      </c:pt>
                      <c:pt idx="15">
                        <c:v>146244260.21917999</c:v>
                      </c:pt>
                      <c:pt idx="16">
                        <c:v>125795753.93105501</c:v>
                      </c:pt>
                      <c:pt idx="17">
                        <c:v>110414928.26308501</c:v>
                      </c:pt>
                      <c:pt idx="18">
                        <c:v>94929139.259570003</c:v>
                      </c:pt>
                      <c:pt idx="19">
                        <c:v>83342568.627580017</c:v>
                      </c:pt>
                      <c:pt idx="20">
                        <c:v>77374439.512180001</c:v>
                      </c:pt>
                      <c:pt idx="21">
                        <c:v>76424007.904430002</c:v>
                      </c:pt>
                      <c:pt idx="22">
                        <c:v>89560654.838079989</c:v>
                      </c:pt>
                      <c:pt idx="23">
                        <c:v>57983928.373705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8F-45EC-B8A8-AB03B26383DC}"/>
                  </c:ext>
                </c:extLst>
              </c15:ser>
            </c15:filteredBarSeries>
          </c:ext>
        </c:extLst>
      </c:barChart>
      <c:catAx>
        <c:axId val="4500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13096"/>
        <c:crosses val="autoZero"/>
        <c:auto val="1"/>
        <c:lblAlgn val="ctr"/>
        <c:lblOffset val="100"/>
        <c:noMultiLvlLbl val="0"/>
      </c:catAx>
      <c:valAx>
        <c:axId val="45001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0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baseline="0">
                <a:effectLst/>
              </a:rPr>
              <a:t>Programa de Recuperación de Desastres - Departamento de la Vivenda</a:t>
            </a:r>
            <a:r>
              <a:rPr lang="en-US" sz="16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>
                <a:effectLst/>
              </a:rPr>
              <a:t>Infraestructura</a:t>
            </a:r>
          </a:p>
        </c:rich>
      </c:tx>
      <c:layout>
        <c:manualLayout>
          <c:xMode val="edge"/>
          <c:yMode val="edge"/>
          <c:x val="0.17134595069436345"/>
          <c:y val="2.9418219157098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73287180784196E-2"/>
          <c:y val="0.16381394209848146"/>
          <c:w val="0.90126020901314452"/>
          <c:h val="0.72454433003397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'Por Sectores'!$B$24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Sectores'!$C$24:$Z$24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8599955.8703039996</c:v>
                </c:pt>
                <c:pt idx="7">
                  <c:v>9999948.6864</c:v>
                </c:pt>
                <c:pt idx="8">
                  <c:v>19999897.3728</c:v>
                </c:pt>
                <c:pt idx="9">
                  <c:v>38562320.402400002</c:v>
                </c:pt>
                <c:pt idx="10">
                  <c:v>61924718.801472001</c:v>
                </c:pt>
                <c:pt idx="11">
                  <c:v>75237193.144672006</c:v>
                </c:pt>
                <c:pt idx="12">
                  <c:v>94249686.987039998</c:v>
                </c:pt>
                <c:pt idx="13">
                  <c:v>130124563.8344</c:v>
                </c:pt>
                <c:pt idx="14">
                  <c:v>148561999.69240001</c:v>
                </c:pt>
                <c:pt idx="15">
                  <c:v>163311948.37879997</c:v>
                </c:pt>
                <c:pt idx="16">
                  <c:v>137499538.1776</c:v>
                </c:pt>
                <c:pt idx="17">
                  <c:v>123049587.951792</c:v>
                </c:pt>
                <c:pt idx="18">
                  <c:v>87999743.432000011</c:v>
                </c:pt>
                <c:pt idx="19">
                  <c:v>73249794.7456</c:v>
                </c:pt>
                <c:pt idx="20">
                  <c:v>74812256.260399997</c:v>
                </c:pt>
                <c:pt idx="21">
                  <c:v>77437230.603599995</c:v>
                </c:pt>
                <c:pt idx="22">
                  <c:v>92187179.289999992</c:v>
                </c:pt>
                <c:pt idx="23">
                  <c:v>58187305.008319996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638-411D-B03D-4C9528F69DB7}"/>
            </c:ext>
          </c:extLst>
        </c:ser>
        <c:ser>
          <c:idx val="2"/>
          <c:order val="1"/>
          <c:tx>
            <c:strRef>
              <c:f>'Por Sectores'!$B$25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7779756140178785E-3"/>
                  <c:y val="-9.6550615234586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38-411D-B03D-4C9528F69D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Sectores'!$C$25:$Z$25</c:f>
              <c:numCache>
                <c:formatCode>"$"#,##0</c:formatCode>
                <c:ptCount val="24"/>
                <c:pt idx="1">
                  <c:v>632.54999999999995</c:v>
                </c:pt>
                <c:pt idx="2">
                  <c:v>88.12</c:v>
                </c:pt>
                <c:pt idx="3">
                  <c:v>2069.15</c:v>
                </c:pt>
                <c:pt idx="4">
                  <c:v>1499.09</c:v>
                </c:pt>
                <c:pt idx="5">
                  <c:v>842.45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8-411D-B03D-4C9528F69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2362224"/>
        <c:axId val="1072358288"/>
        <c:extLst/>
      </c:barChart>
      <c:catAx>
        <c:axId val="10723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58288"/>
        <c:crosses val="autoZero"/>
        <c:auto val="1"/>
        <c:lblAlgn val="ctr"/>
        <c:lblOffset val="100"/>
        <c:noMultiLvlLbl val="0"/>
      </c:catAx>
      <c:valAx>
        <c:axId val="10723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89660293524785"/>
          <c:y val="0.95210794100426277"/>
          <c:w val="0.36267335818187024"/>
          <c:h val="4.3635657384471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u="none" strike="noStrike" baseline="0">
                <a:effectLst/>
              </a:rPr>
              <a:t>Programa de Recuperación de Desastres - Departamento de la Vivenda</a:t>
            </a:r>
          </a:p>
          <a:p>
            <a:pPr>
              <a:defRPr/>
            </a:pPr>
            <a:r>
              <a:rPr lang="en-US" sz="1600" b="0" i="0" baseline="0">
                <a:effectLst/>
              </a:rPr>
              <a:t>Multi-Sectorial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20234197933584094"/>
          <c:y val="1.6921591360509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Sectores'!$B$29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Sectores'!$C$29:$Z$29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12474600</c:v>
                </c:pt>
                <c:pt idx="7">
                  <c:v>14309100</c:v>
                </c:pt>
                <c:pt idx="8">
                  <c:v>26539100</c:v>
                </c:pt>
                <c:pt idx="9">
                  <c:v>47134100.000000007</c:v>
                </c:pt>
                <c:pt idx="10">
                  <c:v>61614100</c:v>
                </c:pt>
                <c:pt idx="11">
                  <c:v>72979100</c:v>
                </c:pt>
                <c:pt idx="12">
                  <c:v>96459100</c:v>
                </c:pt>
                <c:pt idx="13">
                  <c:v>134534100</c:v>
                </c:pt>
                <c:pt idx="14">
                  <c:v>153571600</c:v>
                </c:pt>
                <c:pt idx="15">
                  <c:v>168801600</c:v>
                </c:pt>
                <c:pt idx="16">
                  <c:v>142149100</c:v>
                </c:pt>
                <c:pt idx="17">
                  <c:v>114689100.00000001</c:v>
                </c:pt>
                <c:pt idx="18">
                  <c:v>87596000</c:v>
                </c:pt>
                <c:pt idx="19">
                  <c:v>72121400.000000015</c:v>
                </c:pt>
                <c:pt idx="20">
                  <c:v>77421600</c:v>
                </c:pt>
                <c:pt idx="21">
                  <c:v>82036600</c:v>
                </c:pt>
                <c:pt idx="22">
                  <c:v>97266600.000000015</c:v>
                </c:pt>
                <c:pt idx="23">
                  <c:v>61303100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F-4763-B425-EABBAD3CE4EC}"/>
            </c:ext>
          </c:extLst>
        </c:ser>
        <c:ser>
          <c:idx val="1"/>
          <c:order val="1"/>
          <c:tx>
            <c:strRef>
              <c:f>'Por Sectores'!$B$30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  <a:sp3d>
              <a:contourClr>
                <a:srgbClr val="92D050"/>
              </a:contourClr>
            </a:sp3d>
          </c:spPr>
          <c:invertIfNegative val="0"/>
          <c:cat>
            <c:strRef>
              <c:f>'Por Sectores'!$C$27:$AA$27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Sectores'!$C$30:$AA$30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F-4763-B425-EABBAD3CE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047760"/>
        <c:axId val="691046448"/>
      </c:bar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baseline="0">
                <a:effectLst/>
              </a:rPr>
              <a:t>Programa de Recuperación de Desastres - Departamento de la Vivenda</a:t>
            </a:r>
            <a:r>
              <a:rPr lang="en-US" sz="16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s-ES" sz="1600" b="0" i="0" u="none" strike="noStrike" baseline="0"/>
              <a:t>Subvención total de CDBG-DR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38090395672971294"/>
          <c:y val="1.0788766430569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'Por Sectores'!$B$34</c:f>
              <c:strCache>
                <c:ptCount val="1"/>
                <c:pt idx="0">
                  <c:v>Proyección trimestral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Sectores'!$C$34:$AA$34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73497184.916412994</c:v>
                </c:pt>
                <c:pt idx="7">
                  <c:v>87840111.049099997</c:v>
                </c:pt>
                <c:pt idx="8">
                  <c:v>149139948.20121601</c:v>
                </c:pt>
                <c:pt idx="9">
                  <c:v>254783943.03835601</c:v>
                </c:pt>
                <c:pt idx="10">
                  <c:v>349607757.87020499</c:v>
                </c:pt>
                <c:pt idx="11">
                  <c:v>428282911.22611499</c:v>
                </c:pt>
                <c:pt idx="12">
                  <c:v>607945616.17200899</c:v>
                </c:pt>
                <c:pt idx="13">
                  <c:v>791286369.65576792</c:v>
                </c:pt>
                <c:pt idx="14">
                  <c:v>914943576.48735297</c:v>
                </c:pt>
                <c:pt idx="15">
                  <c:v>1047516653.912153</c:v>
                </c:pt>
                <c:pt idx="16">
                  <c:v>911418220.665887</c:v>
                </c:pt>
                <c:pt idx="17">
                  <c:v>797419749.06637907</c:v>
                </c:pt>
                <c:pt idx="18">
                  <c:v>668207528.05875206</c:v>
                </c:pt>
                <c:pt idx="19">
                  <c:v>597606717.63113701</c:v>
                </c:pt>
                <c:pt idx="20">
                  <c:v>583058759.95413804</c:v>
                </c:pt>
                <c:pt idx="21">
                  <c:v>585424017.616063</c:v>
                </c:pt>
                <c:pt idx="22">
                  <c:v>676083647.50778794</c:v>
                </c:pt>
                <c:pt idx="23">
                  <c:v>455928751.07116801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232-496D-BCAA-5AAA032ED276}"/>
            </c:ext>
          </c:extLst>
        </c:ser>
        <c:ser>
          <c:idx val="2"/>
          <c:order val="2"/>
          <c:tx>
            <c:strRef>
              <c:f>'Por Sectores'!$B$35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0160642570281121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32-496D-BCAA-5AAA032ED276}"/>
                </c:ext>
              </c:extLst>
            </c:dLbl>
            <c:dLbl>
              <c:idx val="2"/>
              <c:layout>
                <c:manualLayout>
                  <c:x val="2.6773761713520506E-3"/>
                  <c:y val="-9.506528814513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32-496D-BCAA-5AAA032ED276}"/>
                </c:ext>
              </c:extLst>
            </c:dLbl>
            <c:dLbl>
              <c:idx val="3"/>
              <c:layout>
                <c:manualLayout>
                  <c:x val="4.0160642570281121E-3"/>
                  <c:y val="-4.7532644072567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32-496D-BCAA-5AAA032ED276}"/>
                </c:ext>
              </c:extLst>
            </c:dLbl>
            <c:dLbl>
              <c:idx val="4"/>
              <c:layout>
                <c:manualLayout>
                  <c:x val="2.6773761713520749E-3"/>
                  <c:y val="-7.1298966108850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32-496D-BCAA-5AAA032ED276}"/>
                </c:ext>
              </c:extLst>
            </c:dLbl>
            <c:dLbl>
              <c:idx val="5"/>
              <c:layout>
                <c:manualLayout>
                  <c:x val="2.6773761713520749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32-496D-BCAA-5AAA032ED276}"/>
                </c:ext>
              </c:extLst>
            </c:dLbl>
            <c:dLbl>
              <c:idx val="6"/>
              <c:layout>
                <c:manualLayout>
                  <c:x val="2.6773761713520749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32-496D-BCAA-5AAA032ED276}"/>
                </c:ext>
              </c:extLst>
            </c:dLbl>
            <c:dLbl>
              <c:idx val="7"/>
              <c:layout>
                <c:manualLayout>
                  <c:x val="4.0160642570281615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32-496D-BCAA-5AAA032ED276}"/>
                </c:ext>
              </c:extLst>
            </c:dLbl>
            <c:dLbl>
              <c:idx val="8"/>
              <c:layout>
                <c:manualLayout>
                  <c:x val="2.6773761713520749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32-496D-BCAA-5AAA032ED276}"/>
                </c:ext>
              </c:extLst>
            </c:dLbl>
            <c:dLbl>
              <c:idx val="9"/>
              <c:layout>
                <c:manualLayout>
                  <c:x val="6.693440428380187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32-496D-BCAA-5AAA032ED276}"/>
                </c:ext>
              </c:extLst>
            </c:dLbl>
            <c:dLbl>
              <c:idx val="10"/>
              <c:layout>
                <c:manualLayout>
                  <c:x val="5.354752342704051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32-496D-BCAA-5AAA032ED276}"/>
                </c:ext>
              </c:extLst>
            </c:dLbl>
            <c:dLbl>
              <c:idx val="11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32-496D-BCAA-5AAA032ED276}"/>
                </c:ext>
              </c:extLst>
            </c:dLbl>
            <c:dLbl>
              <c:idx val="12"/>
              <c:layout>
                <c:manualLayout>
                  <c:x val="4.0160642570281121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32-496D-BCAA-5AAA032ED276}"/>
                </c:ext>
              </c:extLst>
            </c:dLbl>
            <c:dLbl>
              <c:idx val="13"/>
              <c:layout>
                <c:manualLayout>
                  <c:x val="6.6934404283800894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32-496D-BCAA-5AAA032ED276}"/>
                </c:ext>
              </c:extLst>
            </c:dLbl>
            <c:dLbl>
              <c:idx val="14"/>
              <c:layout>
                <c:manualLayout>
                  <c:x val="9.370816599732262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32-496D-BCAA-5AAA032ED276}"/>
                </c:ext>
              </c:extLst>
            </c:dLbl>
            <c:dLbl>
              <c:idx val="15"/>
              <c:layout>
                <c:manualLayout>
                  <c:x val="5.3547523427041497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32-496D-BCAA-5AAA032ED276}"/>
                </c:ext>
              </c:extLst>
            </c:dLbl>
            <c:dLbl>
              <c:idx val="16"/>
              <c:layout>
                <c:manualLayout>
                  <c:x val="6.693440428380089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32-496D-BCAA-5AAA032ED276}"/>
                </c:ext>
              </c:extLst>
            </c:dLbl>
            <c:dLbl>
              <c:idx val="17"/>
              <c:layout>
                <c:manualLayout>
                  <c:x val="1.0709504685408202E-2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32-496D-BCAA-5AAA032ED276}"/>
                </c:ext>
              </c:extLst>
            </c:dLbl>
            <c:dLbl>
              <c:idx val="18"/>
              <c:layout>
                <c:manualLayout>
                  <c:x val="8.0321285140562242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32-496D-BCAA-5AAA032ED276}"/>
                </c:ext>
              </c:extLst>
            </c:dLbl>
            <c:dLbl>
              <c:idx val="19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32-496D-BCAA-5AAA032ED276}"/>
                </c:ext>
              </c:extLst>
            </c:dLbl>
            <c:dLbl>
              <c:idx val="20"/>
              <c:layout>
                <c:manualLayout>
                  <c:x val="5.3547523427042477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32-496D-BCAA-5AAA032ED276}"/>
                </c:ext>
              </c:extLst>
            </c:dLbl>
            <c:dLbl>
              <c:idx val="21"/>
              <c:layout>
                <c:manualLayout>
                  <c:x val="8.032128514056127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32-496D-BCAA-5AAA032ED276}"/>
                </c:ext>
              </c:extLst>
            </c:dLbl>
            <c:dLbl>
              <c:idx val="22"/>
              <c:layout>
                <c:manualLayout>
                  <c:x val="5.354752342704051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32-496D-BCAA-5AAA032ED276}"/>
                </c:ext>
              </c:extLst>
            </c:dLbl>
            <c:dLbl>
              <c:idx val="23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32-496D-BCAA-5AAA032ED276}"/>
                </c:ext>
              </c:extLst>
            </c:dLbl>
            <c:dLbl>
              <c:idx val="39"/>
              <c:layout>
                <c:manualLayout>
                  <c:x val="9.37081659973226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32-496D-BCAA-5AAA032ED2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Sectores'!$C$35:$AA$35</c:f>
              <c:numCache>
                <c:formatCode>"$"#,##0</c:formatCode>
                <c:ptCount val="24"/>
                <c:pt idx="1">
                  <c:v>41846.18</c:v>
                </c:pt>
                <c:pt idx="2">
                  <c:v>637837.75</c:v>
                </c:pt>
                <c:pt idx="3">
                  <c:v>1153593.1199999999</c:v>
                </c:pt>
                <c:pt idx="4">
                  <c:v>8997566.6899999995</c:v>
                </c:pt>
                <c:pt idx="5">
                  <c:v>14992922.205806673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232-496D-BCAA-5AAA032ED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047760"/>
        <c:axId val="691046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Sectores'!$B$33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Sectores'!$C$32:$AA$32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Sectores'!$C$33:$AA$33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73497184.916412994</c:v>
                      </c:pt>
                      <c:pt idx="7">
                        <c:v>161337295.96551299</c:v>
                      </c:pt>
                      <c:pt idx="8">
                        <c:v>310477244.16672897</c:v>
                      </c:pt>
                      <c:pt idx="9">
                        <c:v>565261187.20508504</c:v>
                      </c:pt>
                      <c:pt idx="10">
                        <c:v>914868945.07528996</c:v>
                      </c:pt>
                      <c:pt idx="11">
                        <c:v>1343151856.301405</c:v>
                      </c:pt>
                      <c:pt idx="12">
                        <c:v>1951097472.4734139</c:v>
                      </c:pt>
                      <c:pt idx="13">
                        <c:v>2742383842.1291819</c:v>
                      </c:pt>
                      <c:pt idx="14">
                        <c:v>3657327418.6165347</c:v>
                      </c:pt>
                      <c:pt idx="15">
                        <c:v>4704844072.5286875</c:v>
                      </c:pt>
                      <c:pt idx="16">
                        <c:v>5616262293.1945744</c:v>
                      </c:pt>
                      <c:pt idx="17">
                        <c:v>6413682042.2609539</c:v>
                      </c:pt>
                      <c:pt idx="18">
                        <c:v>7081889570.319706</c:v>
                      </c:pt>
                      <c:pt idx="19">
                        <c:v>7679496287.9508429</c:v>
                      </c:pt>
                      <c:pt idx="20">
                        <c:v>8262555047.9049807</c:v>
                      </c:pt>
                      <c:pt idx="21">
                        <c:v>8847979065.5210438</c:v>
                      </c:pt>
                      <c:pt idx="22">
                        <c:v>9524062713.0288315</c:v>
                      </c:pt>
                      <c:pt idx="23">
                        <c:v>9979991464.1000004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7232-496D-BCAA-5AAA032ED276}"/>
                  </c:ext>
                </c:extLst>
              </c15:ser>
            </c15:filteredBarSeries>
          </c:ext>
        </c:extLst>
      </c:bar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Programa de Recuperación de Desastres - Departamento de la Vivienda</a:t>
            </a:r>
            <a:r>
              <a:rPr lang="en-US" sz="18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Planificación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1299311023622047"/>
          <c:y val="4.1559263503038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008770493214438E-2"/>
          <c:y val="0.17911829489072439"/>
          <c:w val="0.9224747613895603"/>
          <c:h val="0.667417860690806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 Sectores'!$B$9</c:f>
              <c:strCache>
                <c:ptCount val="1"/>
                <c:pt idx="0">
                  <c:v>Proyección trimestral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Sectores'!$C$9:$AA$9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5579321.8874669997</c:v>
                </c:pt>
                <c:pt idx="7">
                  <c:v>3686920.3116009999</c:v>
                </c:pt>
                <c:pt idx="8">
                  <c:v>9206484.8974679988</c:v>
                </c:pt>
                <c:pt idx="9">
                  <c:v>14851856.141764</c:v>
                </c:pt>
                <c:pt idx="10">
                  <c:v>18469545.888510998</c:v>
                </c:pt>
                <c:pt idx="11">
                  <c:v>20902805.464710999</c:v>
                </c:pt>
                <c:pt idx="12">
                  <c:v>25367422.379341997</c:v>
                </c:pt>
                <c:pt idx="13">
                  <c:v>35436697.108610995</c:v>
                </c:pt>
                <c:pt idx="14">
                  <c:v>40770168.432260998</c:v>
                </c:pt>
                <c:pt idx="15">
                  <c:v>45136902.506760992</c:v>
                </c:pt>
                <c:pt idx="16">
                  <c:v>38869526.840610996</c:v>
                </c:pt>
                <c:pt idx="17">
                  <c:v>31635413.925310999</c:v>
                </c:pt>
                <c:pt idx="18">
                  <c:v>24401301.010011002</c:v>
                </c:pt>
                <c:pt idx="19">
                  <c:v>21034137.091311</c:v>
                </c:pt>
                <c:pt idx="20">
                  <c:v>24434133.916660998</c:v>
                </c:pt>
                <c:pt idx="21">
                  <c:v>26867393.492860999</c:v>
                </c:pt>
                <c:pt idx="22">
                  <c:v>31234127.567360997</c:v>
                </c:pt>
                <c:pt idx="23">
                  <c:v>18789248.587375998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A9F0-44E3-B39E-9767518DE42F}"/>
            </c:ext>
          </c:extLst>
        </c:ser>
        <c:ser>
          <c:idx val="2"/>
          <c:order val="2"/>
          <c:tx>
            <c:strRef>
              <c:f>'Por Sectores'!$B$10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413770827164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0-44E3-B39E-9767518DE42F}"/>
                </c:ext>
              </c:extLst>
            </c:dLbl>
            <c:dLbl>
              <c:idx val="1"/>
              <c:layout>
                <c:manualLayout>
                  <c:x val="2.6706885413582408E-3"/>
                  <c:y val="-8.56859433391147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F0-44E3-B39E-9767518DE42F}"/>
                </c:ext>
              </c:extLst>
            </c:dLbl>
            <c:dLbl>
              <c:idx val="2"/>
              <c:layout>
                <c:manualLayout>
                  <c:x val="6.67672135339560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0-44E3-B39E-9767518DE42F}"/>
                </c:ext>
              </c:extLst>
            </c:dLbl>
            <c:dLbl>
              <c:idx val="4"/>
              <c:layout>
                <c:manualLayout>
                  <c:x val="4.0060328120373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F0-44E3-B39E-9767518DE4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Sectores'!$C$10:$AA$10</c:f>
              <c:numCache>
                <c:formatCode>"$"#,##0</c:formatCode>
                <c:ptCount val="24"/>
                <c:pt idx="1">
                  <c:v>1142.53</c:v>
                </c:pt>
                <c:pt idx="2">
                  <c:v>16813.09</c:v>
                </c:pt>
                <c:pt idx="3">
                  <c:v>97877.239999999991</c:v>
                </c:pt>
                <c:pt idx="4">
                  <c:v>236618.83000000002</c:v>
                </c:pt>
                <c:pt idx="5">
                  <c:v>467990.8792447907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F0-44E3-B39E-9767518D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196936"/>
        <c:axId val="1100203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Sectores'!$B$8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Sectores'!$C$7:$AA$7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Sectores'!$C$8:$AA$8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5579321.8874669997</c:v>
                      </c:pt>
                      <c:pt idx="7">
                        <c:v>9266242.1990679987</c:v>
                      </c:pt>
                      <c:pt idx="8">
                        <c:v>18472727.096535996</c:v>
                      </c:pt>
                      <c:pt idx="9">
                        <c:v>33324583.238299996</c:v>
                      </c:pt>
                      <c:pt idx="10">
                        <c:v>51794129.126810998</c:v>
                      </c:pt>
                      <c:pt idx="11">
                        <c:v>72696934.591521993</c:v>
                      </c:pt>
                      <c:pt idx="12">
                        <c:v>98064356.970863998</c:v>
                      </c:pt>
                      <c:pt idx="13">
                        <c:v>133501054.07947499</c:v>
                      </c:pt>
                      <c:pt idx="14">
                        <c:v>174271222.51173598</c:v>
                      </c:pt>
                      <c:pt idx="15">
                        <c:v>219408125.01849696</c:v>
                      </c:pt>
                      <c:pt idx="16">
                        <c:v>258277651.85910797</c:v>
                      </c:pt>
                      <c:pt idx="17">
                        <c:v>289913065.78441894</c:v>
                      </c:pt>
                      <c:pt idx="18">
                        <c:v>314314366.79442996</c:v>
                      </c:pt>
                      <c:pt idx="19">
                        <c:v>335348503.88574094</c:v>
                      </c:pt>
                      <c:pt idx="20">
                        <c:v>359782637.80240196</c:v>
                      </c:pt>
                      <c:pt idx="21">
                        <c:v>386650031.29526293</c:v>
                      </c:pt>
                      <c:pt idx="22">
                        <c:v>417884158.86262393</c:v>
                      </c:pt>
                      <c:pt idx="23">
                        <c:v>436673407.44999993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9F0-44E3-B39E-9767518DE42F}"/>
                  </c:ext>
                </c:extLst>
              </c15:ser>
            </c15:filteredBarSeries>
          </c:ext>
        </c:extLst>
      </c:barChart>
      <c:catAx>
        <c:axId val="110019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203824"/>
        <c:crosses val="autoZero"/>
        <c:auto val="1"/>
        <c:lblAlgn val="ctr"/>
        <c:lblOffset val="100"/>
        <c:noMultiLvlLbl val="0"/>
      </c:catAx>
      <c:valAx>
        <c:axId val="110020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19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83527829774328"/>
          <c:y val="0.93703748255605657"/>
          <c:w val="0.3730266691134258"/>
          <c:h val="4.8145209034462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Programa de Recuperación de Desastres - Departamento de la Vivienda</a:t>
            </a:r>
            <a:r>
              <a:rPr lang="en-US" sz="1800" b="1" i="0" baseline="0">
                <a:effectLst/>
              </a:rPr>
              <a:t>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Economía</a:t>
            </a:r>
            <a:endParaRPr lang="en-US" sz="1600">
              <a:effectLst/>
            </a:endParaRPr>
          </a:p>
          <a:p>
            <a:pPr>
              <a:defRPr/>
            </a:pPr>
            <a:endParaRPr lang="en-US">
              <a:effectLst/>
            </a:endParaRPr>
          </a:p>
        </c:rich>
      </c:tx>
      <c:layout>
        <c:manualLayout>
          <c:xMode val="edge"/>
          <c:yMode val="edge"/>
          <c:x val="0.1523101747627835"/>
          <c:y val="1.70398476024406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'Por Sectores'!$B$19</c:f>
              <c:strCache>
                <c:ptCount val="1"/>
                <c:pt idx="0">
                  <c:v>Proyección trimestral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 Sectores'!$D$19:$Z$19</c:f>
              <c:numCache>
                <c:formatCode>"$"#,##0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3121935.3065000004</c:v>
                </c:pt>
                <c:pt idx="6">
                  <c:v>3634337.8356250003</c:v>
                </c:pt>
                <c:pt idx="7">
                  <c:v>7283750.052375</c:v>
                </c:pt>
                <c:pt idx="8">
                  <c:v>22285586.192555003</c:v>
                </c:pt>
                <c:pt idx="9">
                  <c:v>33062155.316054996</c:v>
                </c:pt>
                <c:pt idx="10">
                  <c:v>50424139.132054999</c:v>
                </c:pt>
                <c:pt idx="11">
                  <c:v>85540791.478585005</c:v>
                </c:pt>
                <c:pt idx="12">
                  <c:v>116921178.77270499</c:v>
                </c:pt>
                <c:pt idx="13">
                  <c:v>133070123.43468</c:v>
                </c:pt>
                <c:pt idx="14">
                  <c:v>146244260.21917999</c:v>
                </c:pt>
                <c:pt idx="15">
                  <c:v>125795753.93105501</c:v>
                </c:pt>
                <c:pt idx="16">
                  <c:v>110414928.26308501</c:v>
                </c:pt>
                <c:pt idx="17">
                  <c:v>94929139.259570003</c:v>
                </c:pt>
                <c:pt idx="18">
                  <c:v>83342568.627580017</c:v>
                </c:pt>
                <c:pt idx="19">
                  <c:v>77374439.512180001</c:v>
                </c:pt>
                <c:pt idx="20">
                  <c:v>76424007.904430002</c:v>
                </c:pt>
                <c:pt idx="21">
                  <c:v>89560654.838079989</c:v>
                </c:pt>
                <c:pt idx="22">
                  <c:v>57983928.373705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2D2-85CD-BB5EDD63C076}"/>
            </c:ext>
          </c:extLst>
        </c:ser>
        <c:ser>
          <c:idx val="2"/>
          <c:order val="3"/>
          <c:tx>
            <c:strRef>
              <c:f>'Por Sectores'!$B$20</c:f>
              <c:strCache>
                <c:ptCount val="1"/>
                <c:pt idx="0">
                  <c:v>Gastos 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Sectores'!$C$17:$AA$17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'Por Sectores'!$C$20:$AA$20</c:f>
              <c:numCache>
                <c:formatCode>"$"#,##0</c:formatCode>
                <c:ptCount val="24"/>
                <c:pt idx="1">
                  <c:v>0</c:v>
                </c:pt>
                <c:pt idx="2">
                  <c:v>21238.980000000003</c:v>
                </c:pt>
                <c:pt idx="3">
                  <c:v>31554.260000000002</c:v>
                </c:pt>
                <c:pt idx="4">
                  <c:v>24013.129999999997</c:v>
                </c:pt>
                <c:pt idx="5">
                  <c:v>9515.1803034977511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A-4C9E-9C65-7A866298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009160"/>
        <c:axId val="450013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 Sectores'!$B$18</c15:sqref>
                        </c15:formulaRef>
                      </c:ext>
                    </c:extLst>
                    <c:strCache>
                      <c:ptCount val="1"/>
                      <c:pt idx="0">
                        <c:v>Gastos Proyectados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'Por Sectores'!$C$17:$AA$17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 Sectores'!$C$18:$AA$18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6756273.1421250012</c:v>
                      </c:pt>
                      <c:pt idx="8">
                        <c:v>14040023.194500001</c:v>
                      </c:pt>
                      <c:pt idx="9">
                        <c:v>36325609.387055002</c:v>
                      </c:pt>
                      <c:pt idx="10">
                        <c:v>69387764.703109995</c:v>
                      </c:pt>
                      <c:pt idx="11">
                        <c:v>119811903.83516499</c:v>
                      </c:pt>
                      <c:pt idx="12">
                        <c:v>205352695.31375</c:v>
                      </c:pt>
                      <c:pt idx="13">
                        <c:v>322273874.08645499</c:v>
                      </c:pt>
                      <c:pt idx="14">
                        <c:v>455343997.52113497</c:v>
                      </c:pt>
                      <c:pt idx="15">
                        <c:v>601588257.74031496</c:v>
                      </c:pt>
                      <c:pt idx="16">
                        <c:v>727384011.67137003</c:v>
                      </c:pt>
                      <c:pt idx="17">
                        <c:v>837798939.93445504</c:v>
                      </c:pt>
                      <c:pt idx="18">
                        <c:v>932728079.19402504</c:v>
                      </c:pt>
                      <c:pt idx="19">
                        <c:v>1016070647.8216051</c:v>
                      </c:pt>
                      <c:pt idx="20">
                        <c:v>1093445087.3337851</c:v>
                      </c:pt>
                      <c:pt idx="21">
                        <c:v>1169869095.238215</c:v>
                      </c:pt>
                      <c:pt idx="22">
                        <c:v>1259429750.0762949</c:v>
                      </c:pt>
                      <c:pt idx="23">
                        <c:v>1317413678.4499998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13A-4C9E-9C65-7A866298DB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'Por Sectores'!$C$17:$AA$17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'Por Sectores'!$C$19:$AA$19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3634337.8356250003</c:v>
                      </c:pt>
                      <c:pt idx="8">
                        <c:v>7283750.052375</c:v>
                      </c:pt>
                      <c:pt idx="9">
                        <c:v>22285586.192555003</c:v>
                      </c:pt>
                      <c:pt idx="10">
                        <c:v>33062155.316054996</c:v>
                      </c:pt>
                      <c:pt idx="11">
                        <c:v>50424139.132054999</c:v>
                      </c:pt>
                      <c:pt idx="12">
                        <c:v>85540791.478585005</c:v>
                      </c:pt>
                      <c:pt idx="13">
                        <c:v>116921178.77270499</c:v>
                      </c:pt>
                      <c:pt idx="14">
                        <c:v>133070123.43468</c:v>
                      </c:pt>
                      <c:pt idx="15">
                        <c:v>146244260.21917999</c:v>
                      </c:pt>
                      <c:pt idx="16">
                        <c:v>125795753.93105501</c:v>
                      </c:pt>
                      <c:pt idx="17">
                        <c:v>110414928.26308501</c:v>
                      </c:pt>
                      <c:pt idx="18">
                        <c:v>94929139.259570003</c:v>
                      </c:pt>
                      <c:pt idx="19">
                        <c:v>83342568.627580017</c:v>
                      </c:pt>
                      <c:pt idx="20">
                        <c:v>77374439.512180001</c:v>
                      </c:pt>
                      <c:pt idx="21">
                        <c:v>76424007.904430002</c:v>
                      </c:pt>
                      <c:pt idx="22">
                        <c:v>89560654.838079989</c:v>
                      </c:pt>
                      <c:pt idx="23">
                        <c:v>57983928.373705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13A-4C9E-9C65-7A866298DBDC}"/>
                  </c:ext>
                </c:extLst>
              </c15:ser>
            </c15:filteredBarSeries>
          </c:ext>
        </c:extLst>
      </c:barChart>
      <c:catAx>
        <c:axId val="4500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13096"/>
        <c:crosses val="autoZero"/>
        <c:auto val="1"/>
        <c:lblAlgn val="ctr"/>
        <c:lblOffset val="100"/>
        <c:noMultiLvlLbl val="0"/>
      </c:catAx>
      <c:valAx>
        <c:axId val="45001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0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41563</xdr:colOff>
      <xdr:row>43</xdr:row>
      <xdr:rowOff>166254</xdr:rowOff>
    </xdr:from>
    <xdr:to>
      <xdr:col>8</xdr:col>
      <xdr:colOff>606260</xdr:colOff>
      <xdr:row>73</xdr:row>
      <xdr:rowOff>167119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A8C493-FBCA-48C7-8F08-95DDC57EF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18</xdr:col>
      <xdr:colOff>393893</xdr:colOff>
      <xdr:row>73</xdr:row>
      <xdr:rowOff>161449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6941F1-EBE2-49C0-B212-A26D12C92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670560</xdr:colOff>
      <xdr:row>44</xdr:row>
      <xdr:rowOff>30480</xdr:rowOff>
    </xdr:from>
    <xdr:to>
      <xdr:col>28</xdr:col>
      <xdr:colOff>640080</xdr:colOff>
      <xdr:row>73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D0186B-C022-4F01-AD8C-829D3A8E2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</xdr:colOff>
      <xdr:row>96</xdr:row>
      <xdr:rowOff>0</xdr:rowOff>
    </xdr:from>
    <xdr:to>
      <xdr:col>8</xdr:col>
      <xdr:colOff>663463</xdr:colOff>
      <xdr:row>125</xdr:row>
      <xdr:rowOff>1756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9CB3FE-2F04-426D-BEEA-CF3D7EE4C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133004</xdr:colOff>
      <xdr:row>96</xdr:row>
      <xdr:rowOff>21772</xdr:rowOff>
    </xdr:from>
    <xdr:to>
      <xdr:col>18</xdr:col>
      <xdr:colOff>548640</xdr:colOff>
      <xdr:row>124</xdr:row>
      <xdr:rowOff>166256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EC1B93-1317-44EC-83E3-25606C3B3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796065</xdr:colOff>
      <xdr:row>96</xdr:row>
      <xdr:rowOff>19072</xdr:rowOff>
    </xdr:from>
    <xdr:to>
      <xdr:col>28</xdr:col>
      <xdr:colOff>107148</xdr:colOff>
      <xdr:row>124</xdr:row>
      <xdr:rowOff>166255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ED69CF2-645E-407C-9D3E-82ECE1421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60960</xdr:colOff>
      <xdr:row>126</xdr:row>
      <xdr:rowOff>106680</xdr:rowOff>
    </xdr:from>
    <xdr:to>
      <xdr:col>28</xdr:col>
      <xdr:colOff>121920</xdr:colOff>
      <xdr:row>165</xdr:row>
      <xdr:rowOff>145328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E3A999D-1AB0-420C-89A2-B848561E3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0.78138</cdr:x>
      <cdr:y>0.85123</cdr:y>
    </cdr:from>
    <cdr:to>
      <cdr:x>0.99135</cdr:x>
      <cdr:y>0.98722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>
            <a:lnSpc>
              <a:spcPts val="1100"/>
            </a:lnSpc>
          </a:pPr>
          <a:r>
            <a:rPr lang="en-US" sz="1000"/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0.79151</cdr:x>
      <cdr:y>0.87155</cdr:y>
    </cdr:from>
    <cdr:to>
      <cdr:x>0.79151</cdr:x>
      <cdr:y>0.87446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5325" y="32385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3095</xdr:rowOff>
    </xdr:from>
    <xdr:to>
      <xdr:col>16</xdr:col>
      <xdr:colOff>0</xdr:colOff>
      <xdr:row>60</xdr:row>
      <xdr:rowOff>180974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C2B5E54-2846-4C19-B05E-A0911989D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601729</xdr:colOff>
      <xdr:row>32</xdr:row>
      <xdr:rowOff>8041</xdr:rowOff>
    </xdr:from>
    <xdr:to>
      <xdr:col>31</xdr:col>
      <xdr:colOff>600075</xdr:colOff>
      <xdr:row>61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AB5128B-2F59-4484-A049-C9C9E63AA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226868</xdr:colOff>
      <xdr:row>95</xdr:row>
      <xdr:rowOff>168179</xdr:rowOff>
    </xdr:from>
    <xdr:to>
      <xdr:col>31</xdr:col>
      <xdr:colOff>566057</xdr:colOff>
      <xdr:row>135</xdr:row>
      <xdr:rowOff>21771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DE70F2E-42A5-4B41-B421-DCBAF728B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16</xdr:col>
      <xdr:colOff>9525</xdr:colOff>
      <xdr:row>30</xdr:row>
      <xdr:rowOff>180974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838D318-058D-4BB8-ABF7-76D18836F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606505</xdr:colOff>
      <xdr:row>1</xdr:row>
      <xdr:rowOff>19050</xdr:rowOff>
    </xdr:from>
    <xdr:to>
      <xdr:col>32</xdr:col>
      <xdr:colOff>1</xdr:colOff>
      <xdr:row>30</xdr:row>
      <xdr:rowOff>188119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BEE9C30-8075-4E39-A5B9-F6CA86AF2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249178</xdr:colOff>
      <xdr:row>61</xdr:row>
      <xdr:rowOff>170692</xdr:rowOff>
    </xdr:from>
    <xdr:to>
      <xdr:col>16</xdr:col>
      <xdr:colOff>5520</xdr:colOff>
      <xdr:row>93</xdr:row>
      <xdr:rowOff>42174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D9D987B-7ECF-4511-AA70-B1517C5B1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235528</xdr:colOff>
      <xdr:row>62</xdr:row>
      <xdr:rowOff>13854</xdr:rowOff>
    </xdr:from>
    <xdr:to>
      <xdr:col>31</xdr:col>
      <xdr:colOff>590551</xdr:colOff>
      <xdr:row>93</xdr:row>
      <xdr:rowOff>3269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9E5181A-6D52-4EAE-A762-08DE60918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42</xdr:row>
      <xdr:rowOff>68580</xdr:rowOff>
    </xdr:from>
    <xdr:to>
      <xdr:col>7</xdr:col>
      <xdr:colOff>541020</xdr:colOff>
      <xdr:row>49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585E21-6B48-442F-8273-CF748B92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7749540"/>
          <a:ext cx="620268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106680</xdr:colOff>
      <xdr:row>44</xdr:row>
      <xdr:rowOff>0</xdr:rowOff>
    </xdr:from>
    <xdr:to>
      <xdr:col>9</xdr:col>
      <xdr:colOff>213360</xdr:colOff>
      <xdr:row>45</xdr:row>
      <xdr:rowOff>167640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C5E7AF6A-2250-47D8-AB3F-FB8301B4B631}"/>
            </a:ext>
          </a:extLst>
        </xdr:cNvPr>
        <xdr:cNvSpPr/>
      </xdr:nvSpPr>
      <xdr:spPr>
        <a:xfrm rot="10800000">
          <a:off x="12207240" y="8046720"/>
          <a:ext cx="967740" cy="3505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10</xdr:col>
      <xdr:colOff>266700</xdr:colOff>
      <xdr:row>41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D80253-59A2-4C4C-BD55-8DC7CA411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228599</xdr:colOff>
      <xdr:row>1</xdr:row>
      <xdr:rowOff>97155</xdr:rowOff>
    </xdr:from>
    <xdr:to>
      <xdr:col>10</xdr:col>
      <xdr:colOff>466724</xdr:colOff>
      <xdr:row>20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407A30-6BB9-4460-B535-7083C828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1</xdr:row>
      <xdr:rowOff>133350</xdr:rowOff>
    </xdr:from>
    <xdr:to>
      <xdr:col>20</xdr:col>
      <xdr:colOff>276225</xdr:colOff>
      <xdr:row>20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E276B1-91DF-4B66-B44F-FD66F17C2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20</xdr:col>
      <xdr:colOff>257175</xdr:colOff>
      <xdr:row>62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6A39D4-FB3F-416E-80EE-7E1EA5EE4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533400</xdr:colOff>
      <xdr:row>63</xdr:row>
      <xdr:rowOff>171450</xdr:rowOff>
    </xdr:from>
    <xdr:to>
      <xdr:col>15</xdr:col>
      <xdr:colOff>180975</xdr:colOff>
      <xdr:row>83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93C749-CAD7-4C2E-92EA-DA9E18740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20</xdr:col>
      <xdr:colOff>266700</xdr:colOff>
      <xdr:row>41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2C8BD2-E754-44FB-869D-D19A3C054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257175</xdr:colOff>
      <xdr:row>62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E7F210-FF53-4550-9E25-C15EF3B37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0.78138</cdr:x>
      <cdr:y>0.85123</cdr:y>
    </cdr:from>
    <cdr:to>
      <cdr:x>0.99135</cdr:x>
      <cdr:y>0.98722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>
            <a:lnSpc>
              <a:spcPts val="1100"/>
            </a:lnSpc>
          </a:pPr>
          <a:r>
            <a:rPr lang="en-US" sz="1000"/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0.79399</cdr:x>
      <cdr:y>0.8751</cdr:y>
    </cdr:from>
    <cdr:to>
      <cdr:x>0.79399</cdr:x>
      <cdr:y>0.87874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0.79399</cdr:x>
      <cdr:y>0.8751</cdr:y>
    </cdr:from>
    <cdr:to>
      <cdr:x>0.79399</cdr:x>
      <cdr:y>0.87874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0.79101</cdr:x>
      <cdr:y>0.87559</cdr:y>
    </cdr:from>
    <cdr:to>
      <cdr:x>0.79101</cdr:x>
      <cdr:y>0.87898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0.79101</cdr:x>
      <cdr:y>0.87559</cdr:y>
    </cdr:from>
    <cdr:to>
      <cdr:x>0.79101</cdr:x>
      <cdr:y>0.87898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ayua/Downloads/JobCostReportDetail03_02_2020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</sheetNames>
    <sheetDataSet>
      <sheetData sheetId="0">
        <row r="26">
          <cell r="K26">
            <v>4355503.05</v>
          </cell>
        </row>
        <row r="27">
          <cell r="K27">
            <v>2970.77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is Lopez Garayua" id="{F09315CB-FA94-49FF-9A99-CAF900C0D1A3}" userId="S::luis.garayua@hornellp.com::66ca7be9-802d-4e3d-bef9-ea7d9e215517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Garayua" refreshedDate="43872.368298379632" createdVersion="6" refreshedVersion="6" minRefreshableVersion="3" recordCount="413" xr:uid="{5D9D15A4-C71F-4EE5-A935-78CCC4AA2EE8}">
  <cacheSource type="worksheet">
    <worksheetSource name="Drawndown_Report"/>
  </cacheSource>
  <cacheFields count="16">
    <cacheField name="Project Number" numFmtId="0">
      <sharedItems/>
    </cacheField>
    <cacheField name="Project Title" numFmtId="0">
      <sharedItems count="5">
        <s v="Administration"/>
        <s v="Economic"/>
        <s v="Housing"/>
        <s v="Infrastructure"/>
        <s v="Planning"/>
      </sharedItems>
    </cacheField>
    <cacheField name="Program Name" numFmtId="0">
      <sharedItems count="19">
        <s v="Administration"/>
        <s v="Small Business Financing"/>
        <s v="Small Business Incubators and"/>
        <s v="Construction and Commercial Revolving Loan"/>
        <s v="Tourism &amp; Business Marketing Program"/>
        <s v="Home Repair, Reconstruction,"/>
        <s v="Title Clearance Program"/>
        <s v="Rental Assistance Program"/>
        <s v="Social Interest Housing"/>
        <s v="Housing Counseling Program"/>
        <s v="CDBG-DR Gap to Low Income Housing Tax Credits (LIHTC)"/>
        <s v="Community Energy and Water Resilience Installations"/>
        <s v="FEMA coordination"/>
        <s v="Whole Community Resilience"/>
        <s v="Agency Planning Initiatives (GIS, Planning Integration)"/>
        <s v="Economic Recovery Planning"/>
        <s v="Home Resilience Innovation"/>
        <s v="Program Management Planning"/>
        <s v="Workforce Training Program"/>
      </sharedItems>
    </cacheField>
    <cacheField name="Activity Number" numFmtId="0">
      <sharedItems/>
    </cacheField>
    <cacheField name="Voucher Number" numFmtId="0">
      <sharedItems containsSemiMixedTypes="0" containsString="0" containsNumber="1" containsInteger="1" minValue="418790" maxValue="464157"/>
    </cacheField>
    <cacheField name="Voucher Item Number" numFmtId="0">
      <sharedItems containsSemiMixedTypes="0" containsString="0" containsNumber="1" containsInteger="1" minValue="1" maxValue="22"/>
    </cacheField>
    <cacheField name="LOCCS Code" numFmtId="0">
      <sharedItems/>
    </cacheField>
    <cacheField name="LOCCS Submit Date" numFmtId="14">
      <sharedItems containsSemiMixedTypes="0" containsNonDate="0" containsDate="1" containsString="0" minDate="2019-02-08T00:00:00" maxDate="2020-02-06T00:00:00"/>
    </cacheField>
    <cacheField name="Grantee Drawdown Approval Date" numFmtId="14">
      <sharedItems containsDate="1" containsMixedTypes="1" minDate="2019-02-08T21:14:40" maxDate="2020-02-05T16:53:57"/>
    </cacheField>
    <cacheField name="LOCCS Transaction Date" numFmtId="14">
      <sharedItems containsSemiMixedTypes="0" containsNonDate="0" containsDate="1" containsString="0" minDate="1899-12-30T00:00:00" maxDate="2020-02-07T00:00:00" count="66">
        <d v="2019-02-12T00:00:00"/>
        <d v="1899-12-30T00:00:00"/>
        <d v="2019-04-05T00:00:00"/>
        <d v="2019-04-11T00:00:00"/>
        <d v="2019-04-27T00:00:00"/>
        <d v="2019-05-01T00:00:00"/>
        <d v="2019-05-02T00:00:00"/>
        <d v="2019-05-17T00:00:00"/>
        <d v="2019-05-30T00:00:00"/>
        <d v="2019-06-11T00:00:00"/>
        <d v="2019-06-14T00:00:00"/>
        <d v="2019-06-19T00:00:00"/>
        <d v="2019-07-02T00:00:00"/>
        <d v="2019-07-09T00:00:00"/>
        <d v="2019-07-12T00:00:00"/>
        <d v="2019-07-23T00:00:00"/>
        <d v="2019-07-25T00:00:00"/>
        <d v="2019-07-30T00:00:00"/>
        <d v="2019-08-03T00:00:00"/>
        <d v="2019-08-08T00:00:00"/>
        <d v="2019-08-28T00:00:00"/>
        <d v="2019-09-21T00:00:00"/>
        <d v="2019-09-28T00:00:00"/>
        <d v="2019-10-02T00:00:00"/>
        <d v="2019-10-12T00:00:00"/>
        <d v="2019-10-25T00:00:00"/>
        <d v="2019-10-29T00:00:00"/>
        <d v="2019-10-30T00:00:00"/>
        <d v="2019-11-02T00:00:00"/>
        <d v="2019-11-09T00:00:00"/>
        <d v="2019-11-13T00:00:00"/>
        <d v="2019-11-14T00:00:00"/>
        <d v="2019-11-15T00:00:00"/>
        <d v="2019-11-23T00:00:00"/>
        <d v="2019-11-26T00:00:00"/>
        <d v="2019-11-27T00:00:00"/>
        <d v="2019-11-28T00:00:00"/>
        <d v="2019-12-05T00:00:00"/>
        <d v="2019-12-07T00:00:00"/>
        <d v="2019-12-10T00:00:00"/>
        <d v="2019-12-12T00:00:00"/>
        <d v="2019-12-14T00:00:00"/>
        <d v="2019-12-18T00:00:00"/>
        <d v="2019-12-20T00:00:00"/>
        <d v="2019-12-21T00:00:00"/>
        <d v="2019-12-24T00:00:00"/>
        <d v="2019-12-27T00:00:00"/>
        <d v="2020-01-15T00:00:00"/>
        <d v="2020-01-23T00:00:00"/>
        <d v="2020-01-28T00:00:00"/>
        <d v="2020-01-29T00:00:00"/>
        <d v="2020-01-30T00:00:00"/>
        <d v="2020-01-31T00:00:00"/>
        <d v="2020-02-04T00:00:00"/>
        <d v="2020-02-05T00:00:00"/>
        <d v="2020-02-06T00:00:00"/>
        <d v="2019-11-07T00:00:00"/>
        <d v="2019-11-22T00:00:00"/>
        <d v="2019-12-11T00:00:00"/>
        <d v="2020-01-04T00:00:00"/>
        <d v="2020-01-18T00:00:00"/>
        <d v="2020-01-22T00:00:00"/>
        <d v="2020-02-01T00:00:00"/>
        <d v="2020-01-24T00:00:00"/>
        <d v="2019-08-20T00:00:00"/>
        <d v="2019-12-04T00:00:00"/>
      </sharedItems>
      <fieldGroup par="15" base="9">
        <rangePr groupBy="months" startDate="1899-12-30T00:00:00" endDate="2020-02-07T00:00:00"/>
        <groupItems count="14">
          <s v="&lt;1/0/190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7/2020"/>
        </groupItems>
      </fieldGroup>
    </cacheField>
    <cacheField name="Metrics" numFmtId="14">
      <sharedItems containsNonDate="0" containsString="0" containsBlank="1"/>
    </cacheField>
    <cacheField name="Cancelled Program Fund" numFmtId="168">
      <sharedItems containsSemiMixedTypes="0" containsString="0" containsNumber="1" minValue="0" maxValue="97744.44"/>
    </cacheField>
    <cacheField name="Completed Program Fund" numFmtId="168">
      <sharedItems containsSemiMixedTypes="0" containsString="0" containsNumber="1" minValue="0" maxValue="1746042"/>
    </cacheField>
    <cacheField name="Total" numFmtId="168">
      <sharedItems containsSemiMixedTypes="0" containsString="0" containsNumber="1" minValue="8.58" maxValue="1746042" count="408">
        <n v="35925.879999999997"/>
        <n v="600"/>
        <n v="18497.5"/>
        <n v="45594.35"/>
        <n v="18055"/>
        <n v="46683.87"/>
        <n v="46032.57"/>
        <n v="38661.22"/>
        <n v="8550"/>
        <n v="2802.27"/>
        <n v="44628.23"/>
        <n v="7719.32"/>
        <n v="1263.1400000000001"/>
        <n v="7165"/>
        <n v="239409.89"/>
        <n v="96436.1"/>
        <n v="6822.36"/>
        <n v="3915"/>
        <n v="85793.79"/>
        <n v="2947.29"/>
        <n v="14122.77"/>
        <n v="100"/>
        <n v="1831.97"/>
        <n v="400747.12"/>
        <n v="140188.4"/>
        <n v="123058.31"/>
        <n v="149507.21"/>
        <n v="74625"/>
        <n v="149939.87"/>
        <n v="377914.66"/>
        <n v="2394"/>
        <n v="23454.04"/>
        <n v="153822.95000000001"/>
        <n v="120"/>
        <n v="1080"/>
        <n v="4838.8900000000003"/>
        <n v="674846.85"/>
        <n v="114"/>
        <n v="138042.09"/>
        <n v="2350"/>
        <n v="16509.310000000001"/>
        <n v="38427.68"/>
        <n v="84952.67"/>
        <n v="973978"/>
        <n v="2559"/>
        <n v="1552.55"/>
        <n v="171424.74"/>
        <n v="1207579.75"/>
        <n v="5843.15"/>
        <n v="8685.3700000000008"/>
        <n v="183360.65"/>
        <n v="1220"/>
        <n v="789669.53"/>
        <n v="31845"/>
        <n v="1746042"/>
        <n v="9441.25"/>
        <n v="173624.64"/>
        <n v="1161.7"/>
        <n v="214139.57"/>
        <n v="1176.8699999999999"/>
        <n v="789.25"/>
        <n v="2596.4"/>
        <n v="1007.64"/>
        <n v="1065.3499999999999"/>
        <n v="1698.5"/>
        <n v="637.34"/>
        <n v="613.38"/>
        <n v="745.23"/>
        <n v="674.42"/>
        <n v="528.52"/>
        <n v="639.79"/>
        <n v="440.1"/>
        <n v="471.81"/>
        <n v="380.82"/>
        <n v="435.59"/>
        <n v="344.44"/>
        <n v="2746.03"/>
        <n v="1841.58"/>
        <n v="6375.48"/>
        <n v="2351.17"/>
        <n v="2485.81"/>
        <n v="3963.18"/>
        <n v="1487.15"/>
        <n v="1431.24"/>
        <n v="1738.89"/>
        <n v="1573.65"/>
        <n v="1233.22"/>
        <n v="1492.84"/>
        <n v="1026.9100000000001"/>
        <n v="1100.8900000000001"/>
        <n v="888.58"/>
        <n v="1016.37"/>
        <n v="803.69"/>
        <n v="117.31"/>
        <n v="689.74"/>
        <n v="197.7"/>
        <n v="366.82"/>
        <n v="8.58"/>
        <n v="115.9"/>
        <n v="93.69"/>
        <n v="273.72000000000003"/>
        <n v="1688.63"/>
        <n v="461.29"/>
        <n v="855.93"/>
        <n v="20.04"/>
        <n v="270.44"/>
        <n v="218.61"/>
        <n v="213.4"/>
        <n v="60.34"/>
        <n v="514.88"/>
        <n v="367.81"/>
        <n v="30.79"/>
        <n v="1651.78"/>
        <n v="647.58000000000004"/>
        <n v="659.28"/>
        <n v="625.85"/>
        <n v="571.79999999999995"/>
        <n v="587.19000000000005"/>
        <n v="447.44"/>
        <n v="370.69"/>
        <n v="369.35"/>
        <n v="497.93"/>
        <n v="140.80000000000001"/>
        <n v="1201.3800000000001"/>
        <n v="858.22"/>
        <n v="71.84"/>
        <n v="3854.12"/>
        <n v="1487.14"/>
        <n v="1511.03"/>
        <n v="1538.33"/>
        <n v="1460.3"/>
        <n v="1334.2"/>
        <n v="1370.1"/>
        <n v="1044.03"/>
        <n v="864.94"/>
        <n v="861.82"/>
        <n v="315.24"/>
        <n v="55.68"/>
        <n v="1049.25"/>
        <n v="709.18"/>
        <n v="35.9"/>
        <n v="309.52999999999997"/>
        <n v="758.82"/>
        <n v="368.46"/>
        <n v="592.24"/>
        <n v="1329.79"/>
        <n v="1242.01"/>
        <n v="2133.12"/>
        <n v="6429.85"/>
        <n v="4005"/>
        <n v="3430.36"/>
        <n v="6259.85"/>
        <n v="3175.26"/>
        <n v="4870.78"/>
        <n v="5101.43"/>
        <n v="16948.3"/>
        <n v="2891.45"/>
        <n v="3513.05"/>
        <n v="7012.48"/>
        <n v="3838.33"/>
        <n v="7837.04"/>
        <n v="25311.15"/>
        <n v="11783.37"/>
        <n v="11515.23"/>
        <n v="8965.86"/>
        <n v="8718.31"/>
        <n v="7828.48"/>
        <n v="76520.62"/>
        <n v="5095.5200000000004"/>
        <n v="335598.58"/>
        <n v="11139.26"/>
        <n v="97744.44"/>
        <n v="183684.02"/>
        <n v="69352"/>
        <n v="679825.79"/>
        <n v="414291.51"/>
        <n v="12532.12"/>
        <n v="2338.6799999999998"/>
        <n v="15036.87"/>
        <n v="283800.36"/>
        <n v="29220.3"/>
        <n v="1738855.11"/>
        <n v="5460.33"/>
        <n v="369494.89"/>
        <n v="3909.68"/>
        <n v="7827.6"/>
        <n v="766247.68"/>
        <n v="535661.48"/>
        <n v="216677.55"/>
        <n v="1098.83"/>
        <n v="10718.35"/>
        <n v="10825.29"/>
        <n v="50820"/>
        <n v="5001.21"/>
        <n v="8182.77"/>
        <n v="3737.25"/>
        <n v="112.27"/>
        <n v="338.41"/>
        <n v="210.79"/>
        <n v="180.54"/>
        <n v="329.47"/>
        <n v="167.13"/>
        <n v="256.36"/>
        <n v="268.5"/>
        <n v="892.02"/>
        <n v="152.18"/>
        <n v="184.9"/>
        <n v="369.08"/>
        <n v="202.01"/>
        <n v="412.47"/>
        <n v="1332.18"/>
        <n v="620.17999999999995"/>
        <n v="606.07000000000005"/>
        <n v="471.88"/>
        <n v="458.86"/>
        <n v="412.02"/>
        <n v="268.18"/>
        <n v="586.28"/>
        <n v="242.61"/>
        <n v="243.56"/>
        <n v="287.38"/>
        <n v="411.98"/>
        <n v="263.22000000000003"/>
        <n v="196.69"/>
        <n v="56.33"/>
        <n v="2823.47"/>
        <n v="2258.13"/>
        <n v="3333.14"/>
        <n v="14736.49"/>
        <n v="5678.16"/>
        <n v="23738.080000000002"/>
        <n v="16093.68"/>
        <n v="13819.38"/>
        <n v="16034.69"/>
        <n v="12072.12"/>
        <n v="15754.81"/>
        <n v="17085.64"/>
        <n v="35235.910000000003"/>
        <n v="23491.67"/>
        <n v="17175.009999999998"/>
        <n v="69.989999999999995"/>
        <n v="1066.49"/>
        <n v="597.59"/>
        <n v="480.29"/>
        <n v="591.89"/>
        <n v="86.37"/>
        <n v="275.02"/>
        <n v="91.05"/>
        <n v="78.36"/>
        <n v="157.9"/>
        <n v="814.25"/>
        <n v="374.17"/>
        <n v="31.01"/>
        <n v="169.56"/>
        <n v="64.78"/>
        <n v="91.08"/>
        <n v="128.78"/>
        <n v="273.51"/>
        <n v="69.319999999999993"/>
        <n v="450.72"/>
        <n v="3274.73"/>
        <n v="500.76"/>
        <n v="72.48"/>
        <n v="2858.65"/>
        <n v="6307.59"/>
        <n v="486.93"/>
        <n v="430.45"/>
        <n v="1177.97"/>
        <n v="80.61"/>
        <n v="320.24"/>
        <n v="1118.43"/>
        <n v="640.21"/>
        <n v="39.83"/>
        <n v="49.88"/>
        <n v="811.21"/>
        <n v="835.61"/>
        <n v="221.75"/>
        <n v="30.08"/>
        <n v="808.91"/>
        <n v="3902.06"/>
        <n v="27620.06"/>
        <n v="9058.34"/>
        <n v="1430.74"/>
        <n v="7733.93"/>
        <n v="578.53"/>
        <n v="33.82"/>
        <n v="168.25"/>
        <n v="449.23"/>
        <n v="36.9"/>
        <n v="83.45"/>
        <n v="3158.65"/>
        <n v="1709.32"/>
        <n v="1258.29"/>
        <n v="6124.93"/>
        <n v="2749.13"/>
        <n v="1753.75"/>
        <n v="1900.3"/>
        <n v="1663.2"/>
        <n v="1689.99"/>
        <n v="6644.56"/>
        <n v="1736.62"/>
        <n v="2058.8200000000002"/>
        <n v="1496.9"/>
        <n v="1784.09"/>
        <n v="2485.79"/>
        <n v="1496.72"/>
        <n v="33.409999999999997"/>
        <n v="632.54999999999995"/>
        <n v="61.68"/>
        <n v="240.08"/>
        <n v="575.37"/>
        <n v="540.80999999999995"/>
        <n v="92.14"/>
        <n v="116.79"/>
        <n v="322.51"/>
        <n v="395.24"/>
        <n v="109.61"/>
        <n v="105.2"/>
        <n v="105.86"/>
        <n v="224.6"/>
        <n v="259.25"/>
        <n v="26.44"/>
        <n v="102.88"/>
        <n v="246.6"/>
        <n v="231.77"/>
        <n v="39.5"/>
        <n v="50.06"/>
        <n v="138.22999999999999"/>
        <n v="169.39"/>
        <n v="46.97"/>
        <n v="45.09"/>
        <n v="45.37"/>
        <n v="96.26"/>
        <n v="111.11"/>
        <n v="998.8"/>
        <n v="1359.48"/>
        <n v="46.78"/>
        <n v="1456.91"/>
        <n v="2715.39"/>
        <n v="5623.14"/>
        <n v="1020.2"/>
        <n v="597.05999999999995"/>
        <n v="16101.24"/>
        <n v="56692.94"/>
        <n v="4496.05"/>
        <n v="1563.81"/>
        <n v="1278.04"/>
        <n v="476.9"/>
        <n v="938.94"/>
        <n v="907.19"/>
        <n v="539.83000000000004"/>
        <n v="79049.8"/>
        <n v="42455.78"/>
        <n v="60805.35"/>
        <n v="33958.449999999997"/>
        <n v="606.64"/>
        <n v="698.1"/>
        <n v="948.14"/>
        <n v="449.53"/>
        <n v="143.72999999999999"/>
        <n v="474.11"/>
        <n v="169.14"/>
        <n v="716.57"/>
        <n v="1691.6"/>
        <n v="483.61"/>
        <n v="774.1"/>
        <n v="673.48"/>
        <n v="51.43"/>
        <n v="137.72"/>
        <n v="206.94"/>
        <n v="568.94000000000005"/>
        <n v="148.41999999999999"/>
        <n v="116.47"/>
        <n v="85.03"/>
        <n v="277.57"/>
        <n v="313.45999999999998"/>
        <n v="36.79"/>
        <n v="282.98"/>
        <n v="110.82"/>
        <n v="122.38"/>
        <n v="405.86"/>
        <n v="208.83"/>
        <n v="504.16"/>
        <n v="57.88"/>
        <n v="99.54"/>
        <n v="291.72000000000003"/>
        <n v="78.430000000000007"/>
        <n v="1920.91"/>
        <n v="1136.75"/>
        <n v="516.79999999999995"/>
        <n v="5984.91"/>
        <n v="3884.98"/>
        <n v="1771.13"/>
        <n v="533.09"/>
        <n v="1171.45"/>
        <n v="2655.51"/>
        <n v="2861.77"/>
        <n v="5435.58"/>
        <n v="2939.33"/>
        <n v="3051.65"/>
        <n v="2023.49"/>
        <n v="1216.3800000000001"/>
        <n v="17.170000000000002"/>
        <n v="185.17"/>
        <n v="111.6"/>
        <n v="11.44"/>
        <n v="123.44"/>
        <n v="74.400000000000006"/>
      </sharedItems>
    </cacheField>
    <cacheField name="Quarters" numFmtId="0" databaseField="0">
      <fieldGroup base="9">
        <rangePr groupBy="quarters" startDate="1899-12-30T00:00:00" endDate="2020-02-07T00:00:00"/>
        <groupItems count="6">
          <s v="&lt;1/0/1900"/>
          <s v="Qtr1"/>
          <s v="Qtr2"/>
          <s v="Qtr3"/>
          <s v="Qtr4"/>
          <s v="&gt;2/7/2020"/>
        </groupItems>
      </fieldGroup>
    </cacheField>
    <cacheField name="Years" numFmtId="0" databaseField="0">
      <fieldGroup base="9">
        <rangePr groupBy="years" startDate="1899-12-30T00:00:00" endDate="2020-02-07T00:00:00"/>
        <groupItems count="123">
          <s v="&lt;1/0/1900"/>
          <s v="1900"/>
          <s v="1901"/>
          <s v="1902"/>
          <s v="1903"/>
          <s v="1904"/>
          <s v="1905"/>
          <s v="1906"/>
          <s v="1907"/>
          <s v="1908"/>
          <s v="1909"/>
          <s v="1910"/>
          <s v="1911"/>
          <s v="1912"/>
          <s v="1913"/>
          <s v="1914"/>
          <s v="1915"/>
          <s v="1916"/>
          <s v="1917"/>
          <s v="1918"/>
          <s v="1919"/>
          <s v="1920"/>
          <s v="1921"/>
          <s v="1922"/>
          <s v="1923"/>
          <s v="1924"/>
          <s v="1925"/>
          <s v="1926"/>
          <s v="1927"/>
          <s v="1928"/>
          <s v="1929"/>
          <s v="1930"/>
          <s v="1931"/>
          <s v="1932"/>
          <s v="1933"/>
          <s v="1934"/>
          <s v="1935"/>
          <s v="1936"/>
          <s v="1937"/>
          <s v="1938"/>
          <s v="1939"/>
          <s v="1940"/>
          <s v="1941"/>
          <s v="1942"/>
          <s v="1943"/>
          <s v="1944"/>
          <s v="1945"/>
          <s v="1946"/>
          <s v="1947"/>
          <s v="1948"/>
          <s v="1949"/>
          <s v="1950"/>
          <s v="1951"/>
          <s v="1952"/>
          <s v="1953"/>
          <s v="1954"/>
          <s v="1955"/>
          <s v="1956"/>
          <s v="1957"/>
          <s v="1958"/>
          <s v="1959"/>
          <s v="1960"/>
          <s v="1961"/>
          <s v="1962"/>
          <s v="1963"/>
          <s v="1964"/>
          <s v="1965"/>
          <s v="1966"/>
          <s v="1967"/>
          <s v="1968"/>
          <s v="1969"/>
          <s v="1970"/>
          <s v="1971"/>
          <s v="1972"/>
          <s v="1973"/>
          <s v="1974"/>
          <s v="1975"/>
          <s v="1976"/>
          <s v="1977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&gt;2/7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Garayua" refreshedDate="43934.643538657408" createdVersion="6" refreshedVersion="6" minRefreshableVersion="3" recordCount="469" xr:uid="{1BF31A47-A2C8-4936-8F5B-E3BEE910F613}">
  <cacheSource type="worksheet">
    <worksheetSource name="Drawdown_Report"/>
  </cacheSource>
  <cacheFields count="17">
    <cacheField name="Project Number" numFmtId="0">
      <sharedItems/>
    </cacheField>
    <cacheField name="Project Title" numFmtId="0">
      <sharedItems count="5">
        <s v="Administration"/>
        <s v="Economic"/>
        <s v="Housing"/>
        <s v="Infrastructure"/>
        <s v="Planning"/>
      </sharedItems>
    </cacheField>
    <cacheField name="Program Name" numFmtId="0">
      <sharedItems count="19">
        <s v="Administration"/>
        <s v="Small Business Financing"/>
        <s v="Small Business Incubators and"/>
        <s v="Construction and Commercial Revolving Loan"/>
        <s v="Tourism &amp; Business Marketing Program"/>
        <s v="Home Repair, Reconstruction,"/>
        <s v="Title Clearance Program"/>
        <s v="Rental Assistance Program"/>
        <s v="Social Interest Housing"/>
        <s v="Housing Counseling Program"/>
        <s v="CDBG-DR Gap to Low Income Housing Tax Credits (LIHTC)"/>
        <s v="Community Energy and Water Resilience Installations"/>
        <s v="FEMA coordination"/>
        <s v="Whole Community Resilience"/>
        <s v="Agency Planning Initiatives (GIS, Planning Integration)"/>
        <s v="Economic Recovery Planning"/>
        <s v="Home Resilience Innovation"/>
        <s v="Program Management Planning"/>
        <s v="Workforce Training Program"/>
      </sharedItems>
    </cacheField>
    <cacheField name="Activity Number" numFmtId="0">
      <sharedItems/>
    </cacheField>
    <cacheField name="Voucher Number" numFmtId="0">
      <sharedItems containsSemiMixedTypes="0" containsString="0" containsNumber="1" containsInteger="1" minValue="418790" maxValue="470618"/>
    </cacheField>
    <cacheField name="Voucher Item Number" numFmtId="0">
      <sharedItems containsSemiMixedTypes="0" containsString="0" containsNumber="1" containsInteger="1" minValue="1" maxValue="22"/>
    </cacheField>
    <cacheField name="LOCCS Code" numFmtId="0">
      <sharedItems/>
    </cacheField>
    <cacheField name="LOCCS Submit Date" numFmtId="14">
      <sharedItems containsSemiMixedTypes="0" containsNonDate="0" containsDate="1" containsString="0" minDate="2019-02-08T00:00:00" maxDate="2020-04-08T00:00:00" count="88">
        <d v="2019-02-08T00:00:00"/>
        <d v="2019-04-04T00:00:00"/>
        <d v="2019-04-10T00:00:00"/>
        <d v="2019-04-26T00:00:00"/>
        <d v="2019-04-30T00:00:00"/>
        <d v="2019-05-01T00:00:00"/>
        <d v="2019-05-16T00:00:00"/>
        <d v="2019-05-29T00:00:00"/>
        <d v="2019-06-10T00:00:00"/>
        <d v="2019-06-13T00:00:00"/>
        <d v="2019-06-18T00:00:00"/>
        <d v="2019-07-01T00:00:00"/>
        <d v="2019-07-08T00:00:00"/>
        <d v="2019-07-11T00:00:00"/>
        <d v="2019-07-22T00:00:00"/>
        <d v="2019-07-24T00:00:00"/>
        <d v="2019-07-29T00:00:00"/>
        <d v="2019-08-02T00:00:00"/>
        <d v="2019-08-07T00:00:00"/>
        <d v="2019-08-27T00:00:00"/>
        <d v="2019-09-20T00:00:00"/>
        <d v="2019-09-27T00:00:00"/>
        <d v="2019-10-01T00:00:00"/>
        <d v="2019-10-11T00:00:00"/>
        <d v="2019-10-23T00:00:00"/>
        <d v="2019-10-24T00:00:00"/>
        <d v="2019-10-28T00:00:00"/>
        <d v="2019-10-29T00:00:00"/>
        <d v="2019-11-01T00:00:00"/>
        <d v="2019-11-08T00:00:00"/>
        <d v="2019-11-12T00:00:00"/>
        <d v="2019-11-13T00:00:00"/>
        <d v="2019-11-14T00:00:00"/>
        <d v="2019-11-22T00:00:00"/>
        <d v="2019-11-25T00:00:00"/>
        <d v="2019-11-26T00:00:00"/>
        <d v="2019-11-27T00:00:00"/>
        <d v="2019-12-04T00:00:00"/>
        <d v="2019-12-06T00:00:00"/>
        <d v="2019-12-09T00:00:00"/>
        <d v="2019-12-11T00:00:00"/>
        <d v="2019-12-13T00:00:00"/>
        <d v="2019-12-17T00:00:00"/>
        <d v="2019-12-19T00:00:00"/>
        <d v="2019-12-20T00:00:00"/>
        <d v="2019-12-23T00:00:00"/>
        <d v="2019-12-26T00:00:00"/>
        <d v="2020-01-14T00:00:00"/>
        <d v="2020-01-22T00:00:00"/>
        <d v="2020-01-27T00:00:00"/>
        <d v="2020-01-28T00:00:00"/>
        <d v="2020-01-29T00:00:00"/>
        <d v="2020-01-30T00:00:00"/>
        <d v="2020-02-03T00:00:00"/>
        <d v="2020-02-04T00:00:00"/>
        <d v="2020-02-05T00:00:00"/>
        <d v="2020-02-10T00:00:00"/>
        <d v="2020-02-12T00:00:00"/>
        <d v="2020-02-14T00:00:00"/>
        <d v="2020-02-21T00:00:00"/>
        <d v="2020-02-26T00:00:00"/>
        <d v="2020-02-27T00:00:00"/>
        <d v="2020-03-04T00:00:00"/>
        <d v="2020-03-09T00:00:00"/>
        <d v="2020-03-11T00:00:00"/>
        <d v="2020-03-24T00:00:00"/>
        <d v="2020-03-25T00:00:00"/>
        <d v="2020-03-26T00:00:00"/>
        <d v="2020-03-27T00:00:00"/>
        <d v="2020-04-03T00:00:00"/>
        <d v="2020-04-07T00:00:00"/>
        <d v="2019-11-06T00:00:00"/>
        <d v="2019-11-21T00:00:00"/>
        <d v="2019-12-10T00:00:00"/>
        <d v="2020-01-03T00:00:00"/>
        <d v="2020-01-17T00:00:00"/>
        <d v="2020-01-21T00:00:00"/>
        <d v="2020-01-31T00:00:00"/>
        <d v="2020-02-18T00:00:00"/>
        <d v="2020-04-01T00:00:00"/>
        <d v="2020-04-02T00:00:00"/>
        <d v="2020-04-06T00:00:00"/>
        <d v="2020-03-19T00:00:00"/>
        <d v="2020-01-23T00:00:00"/>
        <d v="2020-02-07T00:00:00"/>
        <d v="2020-03-12T00:00:00"/>
        <d v="2019-08-19T00:00:00"/>
        <d v="2019-12-03T00:00:00"/>
      </sharedItems>
      <fieldGroup par="16" base="7">
        <rangePr groupBy="months" startDate="2019-02-08T00:00:00" endDate="2020-04-08T00:00:00"/>
        <groupItems count="14">
          <s v="&lt;2/8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8/2020"/>
        </groupItems>
      </fieldGroup>
    </cacheField>
    <cacheField name="Grantee Drawdown Approval Date" numFmtId="14">
      <sharedItems containsDate="1" containsBlank="1" containsMixedTypes="1" minDate="2019-02-08T21:14:40" maxDate="2020-04-07T20:12:25"/>
    </cacheField>
    <cacheField name="LOCCS Transaction Date" numFmtId="14">
      <sharedItems containsDate="1" containsBlank="1" containsMixedTypes="1" minDate="2019-02-12T00:00:00" maxDate="2020-04-09T00:00:00" count="90">
        <d v="2019-02-12T00:00:00"/>
        <m/>
        <d v="2019-04-05T00:00:00"/>
        <d v="2019-04-11T00:00:00"/>
        <d v="2019-04-27T00:00:00"/>
        <d v="2019-05-01T00:00:00"/>
        <d v="2019-05-02T00:00:00"/>
        <d v="2019-05-17T00:00:00"/>
        <d v="2019-05-30T00:00:00"/>
        <d v="2019-06-11T00:00:00"/>
        <d v="2019-06-14T00:00:00"/>
        <d v="2019-06-19T00:00:00"/>
        <d v="2019-07-02T00:00:00"/>
        <d v="2019-07-09T00:00:00"/>
        <d v="2019-07-12T00:00:00"/>
        <d v="2019-07-23T00:00:00"/>
        <d v="2019-07-25T00:00:00"/>
        <d v="2019-07-30T00:00:00"/>
        <d v="2020-03-17T00:00:00"/>
        <d v="2019-08-03T00:00:00"/>
        <d v="2019-08-08T00:00:00"/>
        <d v="2019-08-28T00:00:00"/>
        <d v="2019-09-21T00:00:00"/>
        <d v="2019-09-28T00:00:00"/>
        <d v="2019-10-02T00:00:00"/>
        <d v="2019-10-12T00:00:00"/>
        <d v="2019-10-25T00:00:00"/>
        <d v="2019-10-29T00:00:00"/>
        <d v="2019-10-30T00:00:00"/>
        <d v="2019-11-02T00:00:00"/>
        <d v="2019-11-09T00:00:00"/>
        <d v="2019-11-13T00:00:00"/>
        <d v="2019-11-14T00:00:00"/>
        <d v="2019-11-15T00:00:00"/>
        <d v="2019-11-23T00:00:00"/>
        <d v="2019-11-26T00:00:00"/>
        <d v="2019-11-27T00:00:00"/>
        <d v="2019-11-28T00:00:00"/>
        <d v="2019-12-05T00:00:00"/>
        <d v="2019-12-07T00:00:00"/>
        <d v="2019-12-10T00:00:00"/>
        <d v="2019-12-12T00:00:00"/>
        <d v="2019-12-14T00:00:00"/>
        <d v="2019-12-18T00:00:00"/>
        <d v="2019-12-20T00:00:00"/>
        <d v="2019-12-21T00:00:00"/>
        <d v="2019-12-24T00:00:00"/>
        <d v="2019-12-27T00:00:00"/>
        <d v="2020-01-15T00:00:00"/>
        <d v="2020-01-23T00:00:00"/>
        <d v="2020-01-28T00:00:00"/>
        <d v="2020-01-29T00:00:00"/>
        <d v="2020-01-30T00:00:00"/>
        <d v="2020-01-31T00:00:00"/>
        <d v="2020-02-04T00:00:00"/>
        <d v="2020-02-05T00:00:00"/>
        <d v="2020-02-06T00:00:00"/>
        <d v="2020-02-11T00:00:00"/>
        <d v="2020-02-13T00:00:00"/>
        <d v="2020-02-15T00:00:00"/>
        <d v="2020-02-22T00:00:00"/>
        <d v="2020-02-27T00:00:00"/>
        <d v="2020-02-28T00:00:00"/>
        <d v="2020-03-05T00:00:00"/>
        <d v="2020-03-10T00:00:00"/>
        <d v="2020-03-12T00:00:00"/>
        <d v="2020-03-25T00:00:00"/>
        <d v="2020-03-26T00:00:00"/>
        <d v="2020-03-27T00:00:00"/>
        <d v="2020-03-28T00:00:00"/>
        <d v="2020-04-04T00:00:00"/>
        <d v="2020-04-08T00:00:00"/>
        <d v="2019-11-07T00:00:00"/>
        <s v="1/0/1900"/>
        <d v="2019-11-22T00:00:00"/>
        <d v="2019-12-11T00:00:00"/>
        <d v="2020-01-04T00:00:00"/>
        <d v="2020-01-18T00:00:00"/>
        <d v="2020-01-22T00:00:00"/>
        <d v="2020-02-01T00:00:00"/>
        <d v="2020-02-19T00:00:00"/>
        <d v="2020-04-02T00:00:00"/>
        <d v="2020-04-03T00:00:00"/>
        <d v="2020-04-07T00:00:00"/>
        <d v="2020-03-20T00:00:00"/>
        <d v="2020-01-24T00:00:00"/>
        <d v="2020-02-08T00:00:00"/>
        <d v="2020-03-13T00:00:00"/>
        <d v="2019-08-20T00:00:00"/>
        <d v="2019-12-04T00:00:00"/>
      </sharedItems>
    </cacheField>
    <cacheField name="Metrics" numFmtId="14">
      <sharedItems containsNonDate="0" containsString="0" containsBlank="1"/>
    </cacheField>
    <cacheField name="Cancelled Program Funds" numFmtId="168">
      <sharedItems containsSemiMixedTypes="0" containsString="0" containsNumber="1" minValue="0" maxValue="97744.44"/>
    </cacheField>
    <cacheField name="Revised Progam Funds" numFmtId="168">
      <sharedItems containsSemiMixedTypes="0" containsString="0" containsNumber="1" minValue="0" maxValue="313.45999999999998"/>
    </cacheField>
    <cacheField name="Completed Program Funds" numFmtId="168">
      <sharedItems containsSemiMixedTypes="0" containsString="0" containsNumber="1" minValue="0" maxValue="2955443.5"/>
    </cacheField>
    <cacheField name="Total" numFmtId="168">
      <sharedItems containsSemiMixedTypes="0" containsString="0" containsNumber="1" minValue="8.58" maxValue="2955443.5"/>
    </cacheField>
    <cacheField name="Quarters" numFmtId="0" databaseField="0">
      <fieldGroup base="7">
        <rangePr groupBy="quarters" startDate="2019-02-08T00:00:00" endDate="2020-04-08T00:00:00"/>
        <groupItems count="6">
          <s v="&lt;2/8/2019"/>
          <s v="Qtr1"/>
          <s v="Qtr2"/>
          <s v="Qtr3"/>
          <s v="Qtr4"/>
          <s v="&gt;4/8/2020"/>
        </groupItems>
      </fieldGroup>
    </cacheField>
    <cacheField name="Years" numFmtId="0" databaseField="0">
      <fieldGroup base="7">
        <rangePr groupBy="years" startDate="2019-02-08T00:00:00" endDate="2020-04-08T00:00:00"/>
        <groupItems count="4">
          <s v="&lt;2/8/2019"/>
          <s v="2019"/>
          <s v="2020"/>
          <s v="&gt;4/8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3">
  <r>
    <s v="Administration B-17-DM-72-0001"/>
    <x v="0"/>
    <x v="0"/>
    <s v="R01A01ADM-DOH-NA"/>
    <n v="418790"/>
    <n v="2"/>
    <s v="Processed"/>
    <d v="2019-02-08T00:00:00"/>
    <d v="2019-02-08T21:14:40"/>
    <x v="0"/>
    <m/>
    <n v="0"/>
    <n v="35925.879999999997"/>
    <x v="0"/>
  </r>
  <r>
    <s v="Administration B-17-DM-72-0001"/>
    <x v="0"/>
    <x v="0"/>
    <s v="R01A01ADM-DOH-NA"/>
    <n v="425552"/>
    <n v="1"/>
    <s v="0"/>
    <d v="2019-04-04T00:00:00"/>
    <s v="0"/>
    <x v="1"/>
    <m/>
    <n v="600"/>
    <n v="0"/>
    <x v="1"/>
  </r>
  <r>
    <s v="Administration B-17-DM-72-0001"/>
    <x v="0"/>
    <x v="0"/>
    <s v="R01A01ADM-DOH-NA"/>
    <n v="425557"/>
    <n v="1"/>
    <s v="Processed"/>
    <d v="2019-04-04T00:00:00"/>
    <d v="2019-04-04T16:03:08"/>
    <x v="2"/>
    <m/>
    <n v="0"/>
    <n v="600"/>
    <x v="1"/>
  </r>
  <r>
    <s v="Administration B-17-DM-72-0001"/>
    <x v="0"/>
    <x v="0"/>
    <s v="R01A01ADM-DOH-NA"/>
    <n v="426273"/>
    <n v="1"/>
    <s v="Processed"/>
    <d v="2019-04-10T00:00:00"/>
    <d v="2019-04-10T09:47:46"/>
    <x v="3"/>
    <m/>
    <n v="0"/>
    <n v="18497.5"/>
    <x v="2"/>
  </r>
  <r>
    <s v="Administration B-17-DM-72-0001"/>
    <x v="0"/>
    <x v="0"/>
    <s v="R01A01ADM-DOH-NA"/>
    <n v="428728"/>
    <n v="6"/>
    <s v="Processed"/>
    <d v="2019-04-26T00:00:00"/>
    <d v="2019-04-26T12:41:22"/>
    <x v="4"/>
    <m/>
    <n v="0"/>
    <n v="45594.35"/>
    <x v="3"/>
  </r>
  <r>
    <s v="Administration B-17-DM-72-0001"/>
    <x v="0"/>
    <x v="0"/>
    <s v="R01A01ADM-DOH-NA"/>
    <n v="429212"/>
    <n v="1"/>
    <s v="Processed"/>
    <d v="2019-04-30T00:00:00"/>
    <d v="2019-04-30T16:45:29"/>
    <x v="5"/>
    <m/>
    <n v="0"/>
    <n v="18055"/>
    <x v="4"/>
  </r>
  <r>
    <s v="Administration B-17-DM-72-0001"/>
    <x v="0"/>
    <x v="0"/>
    <s v="R01A01ADM-DOH-NA"/>
    <n v="429219"/>
    <n v="2"/>
    <s v="Processed"/>
    <d v="2019-04-30T00:00:00"/>
    <d v="2019-04-30T16:47:04"/>
    <x v="5"/>
    <m/>
    <n v="0"/>
    <n v="46683.87"/>
    <x v="5"/>
  </r>
  <r>
    <s v="Administration B-17-DM-72-0001"/>
    <x v="0"/>
    <x v="0"/>
    <s v="R01A01ADM-DOH-NA"/>
    <n v="429398"/>
    <n v="2"/>
    <s v="Processed"/>
    <d v="2019-05-01T00:00:00"/>
    <d v="2019-05-01T15:38:33"/>
    <x v="6"/>
    <m/>
    <n v="0"/>
    <n v="46032.57"/>
    <x v="6"/>
  </r>
  <r>
    <s v="Administration B-17-DM-72-0001"/>
    <x v="0"/>
    <x v="0"/>
    <s v="R01A01ADM-DOH-NA"/>
    <n v="431232"/>
    <n v="8"/>
    <s v="Processed"/>
    <d v="2019-05-16T00:00:00"/>
    <d v="2019-05-16T14:54:07"/>
    <x v="7"/>
    <m/>
    <n v="0"/>
    <n v="38661.22"/>
    <x v="7"/>
  </r>
  <r>
    <s v="Administration B-17-DM-72-0001"/>
    <x v="0"/>
    <x v="0"/>
    <s v="R01A01ADM-DOH-NA"/>
    <n v="432734"/>
    <n v="1"/>
    <s v="Processed"/>
    <d v="2019-05-29T00:00:00"/>
    <d v="2019-05-29T10:18:08"/>
    <x v="8"/>
    <m/>
    <n v="0"/>
    <n v="8550"/>
    <x v="8"/>
  </r>
  <r>
    <s v="Administration B-17-DM-72-0001"/>
    <x v="0"/>
    <x v="0"/>
    <s v="R01A01ADM-DOH-NA"/>
    <n v="433993"/>
    <n v="1"/>
    <s v="Processed"/>
    <d v="2019-06-10T00:00:00"/>
    <d v="2019-06-10T14:35:12"/>
    <x v="9"/>
    <m/>
    <n v="0"/>
    <n v="2802.27"/>
    <x v="9"/>
  </r>
  <r>
    <s v="Administration B-17-DM-72-0001"/>
    <x v="0"/>
    <x v="0"/>
    <s v="R01A01ADM-DOH-NA"/>
    <n v="433996"/>
    <n v="1"/>
    <s v="Processed"/>
    <d v="2019-06-10T00:00:00"/>
    <d v="2019-06-10T14:38:47"/>
    <x v="9"/>
    <m/>
    <n v="0"/>
    <n v="44628.23"/>
    <x v="10"/>
  </r>
  <r>
    <s v="Administration B-17-DM-72-0001"/>
    <x v="0"/>
    <x v="0"/>
    <s v="R01A01ADM-DOH-NA"/>
    <n v="434495"/>
    <n v="1"/>
    <s v="Processed"/>
    <d v="2019-06-13T00:00:00"/>
    <d v="2019-06-13T10:54:02"/>
    <x v="10"/>
    <m/>
    <n v="0"/>
    <n v="7719.32"/>
    <x v="11"/>
  </r>
  <r>
    <s v="Administration B-17-DM-72-0001"/>
    <x v="0"/>
    <x v="0"/>
    <s v="R01A01ADM-DOH-NA"/>
    <n v="434515"/>
    <n v="1"/>
    <s v="Processed"/>
    <d v="2019-06-13T00:00:00"/>
    <d v="2019-06-13T10:56:37"/>
    <x v="10"/>
    <m/>
    <n v="0"/>
    <n v="1263.1400000000001"/>
    <x v="12"/>
  </r>
  <r>
    <s v="Administration B-17-DM-72-0001"/>
    <x v="0"/>
    <x v="0"/>
    <s v="R01A01ADM-DOH-NA"/>
    <n v="435202"/>
    <n v="1"/>
    <s v="Processed"/>
    <d v="2019-06-18T00:00:00"/>
    <d v="2019-06-18T13:49:36"/>
    <x v="11"/>
    <m/>
    <n v="0"/>
    <n v="7165"/>
    <x v="13"/>
  </r>
  <r>
    <s v="Administration B-17-DM-72-0001"/>
    <x v="0"/>
    <x v="0"/>
    <s v="R01A01ADM-DOH-NA"/>
    <n v="436412"/>
    <n v="9"/>
    <s v="Processed"/>
    <d v="2019-07-01T00:00:00"/>
    <d v="2019-07-01T09:33:44"/>
    <x v="12"/>
    <m/>
    <n v="0"/>
    <n v="239409.89"/>
    <x v="14"/>
  </r>
  <r>
    <s v="Administration B-17-DM-72-0001"/>
    <x v="0"/>
    <x v="0"/>
    <s v="R01A01ADM-DOH-NA"/>
    <n v="437033"/>
    <n v="9"/>
    <s v="Processed"/>
    <d v="2019-07-08T00:00:00"/>
    <d v="2019-07-08T10:12:58"/>
    <x v="13"/>
    <m/>
    <n v="0"/>
    <n v="96436.1"/>
    <x v="15"/>
  </r>
  <r>
    <s v="Administration B-17-DM-72-0001"/>
    <x v="0"/>
    <x v="0"/>
    <s v="R01A01ADM-DOH-NA"/>
    <n v="437754"/>
    <n v="1"/>
    <s v="Processed"/>
    <d v="2019-07-11T00:00:00"/>
    <d v="2019-07-11T17:18:14"/>
    <x v="14"/>
    <m/>
    <n v="0"/>
    <n v="6822.36"/>
    <x v="16"/>
  </r>
  <r>
    <s v="Administration B-17-DM-72-0001"/>
    <x v="0"/>
    <x v="0"/>
    <s v="R01A01ADM-DOH-NA"/>
    <n v="438952"/>
    <n v="1"/>
    <s v="Processed"/>
    <d v="2019-07-22T00:00:00"/>
    <d v="2019-07-22T08:23:38"/>
    <x v="15"/>
    <m/>
    <n v="0"/>
    <n v="600"/>
    <x v="1"/>
  </r>
  <r>
    <s v="Administration B-17-DM-72-0001"/>
    <x v="0"/>
    <x v="0"/>
    <s v="R01A01ADM-DOH-NA"/>
    <n v="439292"/>
    <n v="1"/>
    <s v="Processed"/>
    <d v="2019-07-24T00:00:00"/>
    <d v="2019-07-24T18:00:34"/>
    <x v="16"/>
    <m/>
    <n v="0"/>
    <n v="3915"/>
    <x v="17"/>
  </r>
  <r>
    <s v="Administration B-17-DM-72-0001"/>
    <x v="0"/>
    <x v="0"/>
    <s v="R01A01ADM-DOH-NA"/>
    <n v="439735"/>
    <n v="9"/>
    <s v="Processed"/>
    <d v="2019-07-29T00:00:00"/>
    <d v="2019-07-29T11:29:58"/>
    <x v="17"/>
    <m/>
    <n v="0"/>
    <n v="85793.79"/>
    <x v="18"/>
  </r>
  <r>
    <s v="Administration B-17-DM-72-0001"/>
    <x v="0"/>
    <x v="0"/>
    <s v="R01A01ADM-DOH-NA"/>
    <n v="440236"/>
    <n v="1"/>
    <s v="Processed"/>
    <d v="2019-08-02T00:00:00"/>
    <d v="2019-08-02T14:35:28"/>
    <x v="18"/>
    <m/>
    <n v="0"/>
    <n v="2947.29"/>
    <x v="19"/>
  </r>
  <r>
    <s v="Administration B-17-DM-72-0001"/>
    <x v="0"/>
    <x v="0"/>
    <s v="R01A01ADM-DOH-NA"/>
    <n v="440513"/>
    <n v="1"/>
    <s v="Processed"/>
    <d v="2019-08-02T00:00:00"/>
    <d v="2019-08-02T15:56:55"/>
    <x v="18"/>
    <m/>
    <n v="0"/>
    <n v="14122.77"/>
    <x v="20"/>
  </r>
  <r>
    <s v="Administration B-17-DM-72-0001"/>
    <x v="0"/>
    <x v="0"/>
    <s v="R01A01ADM-DOH-NA"/>
    <n v="440812"/>
    <n v="2"/>
    <s v="Processed"/>
    <d v="2019-08-07T00:00:00"/>
    <d v="2019-08-07T17:27:14"/>
    <x v="19"/>
    <m/>
    <n v="0"/>
    <n v="100"/>
    <x v="21"/>
  </r>
  <r>
    <s v="Administration B-17-DM-72-0001"/>
    <x v="0"/>
    <x v="0"/>
    <s v="R01A01ADM-DOH-NA"/>
    <n v="442320"/>
    <n v="1"/>
    <s v="Processed"/>
    <d v="2019-08-27T00:00:00"/>
    <d v="2019-08-27T17:18:16"/>
    <x v="20"/>
    <m/>
    <n v="0"/>
    <n v="1831.97"/>
    <x v="22"/>
  </r>
  <r>
    <s v="Administration B-17-DM-72-0001"/>
    <x v="0"/>
    <x v="0"/>
    <s v="R01A01ADM-DOH-NA"/>
    <n v="444532"/>
    <n v="8"/>
    <s v="Processed"/>
    <d v="2019-09-20T00:00:00"/>
    <d v="2019-09-20T14:41:21"/>
    <x v="21"/>
    <m/>
    <n v="0"/>
    <n v="400747.12"/>
    <x v="23"/>
  </r>
  <r>
    <s v="Administration B-17-DM-72-0001"/>
    <x v="0"/>
    <x v="0"/>
    <s v="R01A01ADM-DOH-NA"/>
    <n v="445412"/>
    <n v="7"/>
    <s v="Processed"/>
    <d v="2019-09-27T00:00:00"/>
    <d v="2019-09-27T12:05:10"/>
    <x v="22"/>
    <m/>
    <n v="0"/>
    <n v="140188.4"/>
    <x v="24"/>
  </r>
  <r>
    <s v="Administration B-17-DM-72-0001"/>
    <x v="0"/>
    <x v="0"/>
    <s v="R01A01ADM-DOH-NA"/>
    <n v="446816"/>
    <n v="6"/>
    <s v="Processed"/>
    <d v="2019-10-01T00:00:00"/>
    <d v="2019-10-01T18:02:02"/>
    <x v="23"/>
    <m/>
    <n v="0"/>
    <n v="123058.31"/>
    <x v="25"/>
  </r>
  <r>
    <s v="Administration B-17-DM-72-0001"/>
    <x v="0"/>
    <x v="0"/>
    <s v="R01A01ADM-DOH-NA"/>
    <n v="447860"/>
    <n v="6"/>
    <s v="Processed"/>
    <d v="2019-10-11T00:00:00"/>
    <d v="2019-10-11T17:42:49"/>
    <x v="24"/>
    <m/>
    <n v="0"/>
    <n v="149507.21"/>
    <x v="26"/>
  </r>
  <r>
    <s v="Administration B-17-DM-72-0001"/>
    <x v="0"/>
    <x v="0"/>
    <s v="R01A01ADM-DOH-NA"/>
    <n v="449372"/>
    <n v="1"/>
    <s v="Processed"/>
    <d v="2019-10-23T00:00:00"/>
    <d v="2019-10-23T09:11:36"/>
    <x v="25"/>
    <m/>
    <n v="0"/>
    <n v="74625"/>
    <x v="27"/>
  </r>
  <r>
    <s v="Administration B-17-DM-72-0001"/>
    <x v="0"/>
    <x v="0"/>
    <s v="R01A01ADM-DOH-NA"/>
    <n v="450265"/>
    <n v="6"/>
    <s v="Processed"/>
    <d v="2019-10-24T00:00:00"/>
    <d v="2019-10-24T16:13:40"/>
    <x v="25"/>
    <m/>
    <n v="0"/>
    <n v="149939.87"/>
    <x v="28"/>
  </r>
  <r>
    <s v="Administration B-17-DM-72-0001"/>
    <x v="0"/>
    <x v="0"/>
    <s v="R01A01ADM-DOH-NA"/>
    <n v="450534"/>
    <n v="7"/>
    <s v="Processed"/>
    <d v="2019-10-28T00:00:00"/>
    <d v="2019-10-28T17:16:52"/>
    <x v="26"/>
    <m/>
    <n v="0"/>
    <n v="377914.66"/>
    <x v="29"/>
  </r>
  <r>
    <s v="Administration B-17-DM-72-0001"/>
    <x v="0"/>
    <x v="0"/>
    <s v="R01A01ADM-DOH-NA"/>
    <n v="451352"/>
    <n v="1"/>
    <s v="Processed"/>
    <d v="2019-10-29T00:00:00"/>
    <d v="2019-10-29T17:32:58"/>
    <x v="27"/>
    <m/>
    <n v="0"/>
    <n v="2394"/>
    <x v="30"/>
  </r>
  <r>
    <s v="Administration B-17-DM-72-0001"/>
    <x v="0"/>
    <x v="0"/>
    <s v="R01A01ADM-DOH-NA"/>
    <n v="452339"/>
    <n v="1"/>
    <s v="Processed"/>
    <d v="2019-11-01T00:00:00"/>
    <d v="2019-11-01T14:38:23"/>
    <x v="28"/>
    <m/>
    <n v="0"/>
    <n v="23454.04"/>
    <x v="31"/>
  </r>
  <r>
    <s v="Administration B-17-DM-72-0001"/>
    <x v="0"/>
    <x v="0"/>
    <s v="R01A01ADM-DOH-NA"/>
    <n v="452655"/>
    <n v="8"/>
    <s v="Processed"/>
    <d v="2019-11-08T00:00:00"/>
    <d v="2019-11-08T15:00:11"/>
    <x v="29"/>
    <m/>
    <n v="0"/>
    <n v="153822.95000000001"/>
    <x v="32"/>
  </r>
  <r>
    <s v="Administration B-17-DM-72-0001"/>
    <x v="0"/>
    <x v="0"/>
    <s v="R01A01ADM-DOH-NA"/>
    <n v="453072"/>
    <n v="1"/>
    <s v="Processed"/>
    <d v="2019-11-12T00:00:00"/>
    <d v="2019-11-12T15:07:01"/>
    <x v="30"/>
    <m/>
    <n v="0"/>
    <n v="120"/>
    <x v="33"/>
  </r>
  <r>
    <s v="Administration B-17-DM-72-0001"/>
    <x v="0"/>
    <x v="0"/>
    <s v="R01A01ADM-DOH-NA"/>
    <n v="453415"/>
    <n v="2"/>
    <s v="Processed"/>
    <d v="2019-11-13T00:00:00"/>
    <d v="2019-11-13T16:36:00"/>
    <x v="31"/>
    <m/>
    <n v="0"/>
    <n v="1080"/>
    <x v="34"/>
  </r>
  <r>
    <s v="Administration B-17-DM-72-0001"/>
    <x v="0"/>
    <x v="0"/>
    <s v="R01A01ADM-DOH-NA"/>
    <n v="453693"/>
    <n v="2"/>
    <s v="Processed"/>
    <d v="2019-11-14T00:00:00"/>
    <d v="2019-11-14T15:17:36"/>
    <x v="32"/>
    <m/>
    <n v="0"/>
    <n v="4838.8900000000003"/>
    <x v="35"/>
  </r>
  <r>
    <s v="Administration B-17-DM-72-0001"/>
    <x v="0"/>
    <x v="0"/>
    <s v="R01A01ADM-DOH-NA"/>
    <n v="455336"/>
    <n v="7"/>
    <s v="Processed"/>
    <d v="2019-11-22T00:00:00"/>
    <d v="2019-11-22T19:54:04"/>
    <x v="33"/>
    <m/>
    <n v="0"/>
    <n v="674846.85"/>
    <x v="36"/>
  </r>
  <r>
    <s v="Administration B-17-DM-72-0001"/>
    <x v="0"/>
    <x v="0"/>
    <s v="R01A01ADM-DOH-NA"/>
    <n v="455552"/>
    <n v="1"/>
    <s v="Processed"/>
    <d v="2019-11-25T00:00:00"/>
    <d v="2019-11-25T16:10:17"/>
    <x v="34"/>
    <m/>
    <n v="0"/>
    <n v="114"/>
    <x v="37"/>
  </r>
  <r>
    <s v="Administration B-17-DM-72-0001"/>
    <x v="0"/>
    <x v="0"/>
    <s v="R01A01ADM-DOH-NA"/>
    <n v="455726"/>
    <n v="1"/>
    <s v="Processed"/>
    <d v="2019-11-26T00:00:00"/>
    <d v="2019-11-26T15:11:38"/>
    <x v="35"/>
    <m/>
    <n v="0"/>
    <n v="138042.09"/>
    <x v="38"/>
  </r>
  <r>
    <s v="Administration B-17-DM-72-0001"/>
    <x v="0"/>
    <x v="0"/>
    <s v="R01A01ADM-DOH-NA"/>
    <n v="455920"/>
    <n v="1"/>
    <s v="Processed"/>
    <d v="2019-11-27T00:00:00"/>
    <d v="2019-11-27T16:31:31"/>
    <x v="36"/>
    <m/>
    <n v="0"/>
    <n v="2350"/>
    <x v="39"/>
  </r>
  <r>
    <s v="Administration B-17-DM-72-0001"/>
    <x v="0"/>
    <x v="0"/>
    <s v="R01A01ADM-DOH-NA"/>
    <n v="456697"/>
    <n v="1"/>
    <s v="Processed"/>
    <d v="2019-12-04T00:00:00"/>
    <d v="2019-12-04T16:32:52"/>
    <x v="37"/>
    <m/>
    <n v="0"/>
    <n v="16509.310000000001"/>
    <x v="40"/>
  </r>
  <r>
    <s v="Administration B-17-DM-72-0001"/>
    <x v="0"/>
    <x v="0"/>
    <s v="R01A01ADM-DOH-NA"/>
    <n v="456957"/>
    <n v="1"/>
    <s v="Processed"/>
    <d v="2019-12-06T00:00:00"/>
    <d v="2019-12-06T16:38:00"/>
    <x v="38"/>
    <m/>
    <n v="0"/>
    <n v="38427.68"/>
    <x v="41"/>
  </r>
  <r>
    <s v="Administration B-17-DM-72-0001"/>
    <x v="0"/>
    <x v="0"/>
    <s v="R01A01ADM-DOH-NA"/>
    <n v="457143"/>
    <n v="1"/>
    <s v="Processed"/>
    <d v="2019-12-09T00:00:00"/>
    <d v="2019-12-09T16:00:07"/>
    <x v="39"/>
    <m/>
    <n v="0"/>
    <n v="84952.67"/>
    <x v="42"/>
  </r>
  <r>
    <s v="Administration B-17-DM-72-0001"/>
    <x v="0"/>
    <x v="0"/>
    <s v="R01A01ADM-DOH-NA"/>
    <n v="457446"/>
    <n v="1"/>
    <s v="Processed"/>
    <d v="2019-12-11T00:00:00"/>
    <d v="2019-12-11T16:45:31"/>
    <x v="40"/>
    <m/>
    <n v="0"/>
    <n v="973978"/>
    <x v="43"/>
  </r>
  <r>
    <s v="Administration B-17-DM-72-0001"/>
    <x v="0"/>
    <x v="0"/>
    <s v="R01A01ADM-DOH-NA"/>
    <n v="457835"/>
    <n v="1"/>
    <s v="Processed"/>
    <d v="2019-12-13T00:00:00"/>
    <d v="2019-12-13T11:00:36"/>
    <x v="41"/>
    <m/>
    <n v="0"/>
    <n v="2559"/>
    <x v="44"/>
  </r>
  <r>
    <s v="Administration B-17-DM-72-0001"/>
    <x v="0"/>
    <x v="0"/>
    <s v="R01A01ADM-DOH-NA"/>
    <n v="458165"/>
    <n v="1"/>
    <s v="Processed"/>
    <d v="2019-12-17T00:00:00"/>
    <d v="2019-12-17T15:48:15"/>
    <x v="42"/>
    <m/>
    <n v="0"/>
    <n v="1552.55"/>
    <x v="45"/>
  </r>
  <r>
    <s v="Administration B-17-DM-72-0001"/>
    <x v="0"/>
    <x v="0"/>
    <s v="R01A01ADM-DOH-NA"/>
    <n v="458614"/>
    <n v="7"/>
    <s v="Processed"/>
    <d v="2019-12-19T00:00:00"/>
    <d v="2019-12-19T16:59:23"/>
    <x v="43"/>
    <m/>
    <n v="0"/>
    <n v="171424.74"/>
    <x v="46"/>
  </r>
  <r>
    <s v="Administration B-17-DM-72-0001"/>
    <x v="0"/>
    <x v="0"/>
    <s v="R01A01ADM-DOH-NA"/>
    <n v="458728"/>
    <n v="1"/>
    <s v="Processed"/>
    <d v="2019-12-20T00:00:00"/>
    <d v="2019-12-20T16:38:17"/>
    <x v="44"/>
    <m/>
    <n v="0"/>
    <n v="1207579.75"/>
    <x v="47"/>
  </r>
  <r>
    <s v="Administration B-17-DM-72-0001"/>
    <x v="0"/>
    <x v="0"/>
    <s v="R01A01ADM-DOH-NA"/>
    <n v="458935"/>
    <n v="1"/>
    <s v="Processed"/>
    <d v="2019-12-23T00:00:00"/>
    <d v="2019-12-23T17:14:11"/>
    <x v="45"/>
    <m/>
    <n v="0"/>
    <n v="5843.15"/>
    <x v="48"/>
  </r>
  <r>
    <s v="Administration B-17-DM-72-0001"/>
    <x v="0"/>
    <x v="0"/>
    <s v="R01A01ADM-DOH-NA"/>
    <n v="459174"/>
    <n v="1"/>
    <s v="Processed"/>
    <d v="2019-12-26T00:00:00"/>
    <d v="2019-12-26T15:28:57"/>
    <x v="46"/>
    <m/>
    <n v="0"/>
    <n v="8685.3700000000008"/>
    <x v="49"/>
  </r>
  <r>
    <s v="Administration B-17-DM-72-0001"/>
    <x v="0"/>
    <x v="0"/>
    <s v="R01A01ADM-DOH-NA"/>
    <n v="461273"/>
    <n v="11"/>
    <s v="Processed"/>
    <d v="2020-01-14T00:00:00"/>
    <d v="2020-01-14T16:51:31"/>
    <x v="47"/>
    <m/>
    <n v="0"/>
    <n v="183360.65"/>
    <x v="50"/>
  </r>
  <r>
    <s v="Administration B-17-DM-72-0001"/>
    <x v="0"/>
    <x v="0"/>
    <s v="R01A01ADM-DOH-NA"/>
    <n v="462339"/>
    <n v="1"/>
    <s v="Processed"/>
    <d v="2020-01-22T00:00:00"/>
    <d v="2020-01-22T16:40:29"/>
    <x v="48"/>
    <m/>
    <n v="0"/>
    <n v="1220"/>
    <x v="51"/>
  </r>
  <r>
    <s v="Administration B-17-DM-72-0001"/>
    <x v="0"/>
    <x v="0"/>
    <s v="R01A01ADM-DOH-NA"/>
    <n v="462977"/>
    <n v="1"/>
    <s v="Processed"/>
    <d v="2020-01-27T00:00:00"/>
    <d v="2020-01-27T16:21:43"/>
    <x v="49"/>
    <m/>
    <n v="0"/>
    <n v="789669.53"/>
    <x v="52"/>
  </r>
  <r>
    <s v="Administration B-17-DM-72-0001"/>
    <x v="0"/>
    <x v="0"/>
    <s v="R01A01ADM-DOH-NA"/>
    <n v="463140"/>
    <n v="1"/>
    <s v="Processed"/>
    <d v="2020-01-28T00:00:00"/>
    <d v="2020-01-28T16:12:59"/>
    <x v="50"/>
    <m/>
    <n v="0"/>
    <n v="31845"/>
    <x v="53"/>
  </r>
  <r>
    <s v="Administration B-17-DM-72-0001"/>
    <x v="0"/>
    <x v="0"/>
    <s v="R01A01ADM-DOH-NA"/>
    <n v="463416"/>
    <n v="1"/>
    <s v="Processed"/>
    <d v="2020-01-29T00:00:00"/>
    <d v="2020-01-29T16:17:00"/>
    <x v="51"/>
    <m/>
    <n v="0"/>
    <n v="1746042"/>
    <x v="54"/>
  </r>
  <r>
    <s v="Administration B-17-DM-72-0001"/>
    <x v="0"/>
    <x v="0"/>
    <s v="R01A01ADM-DOH-NA"/>
    <n v="463676"/>
    <n v="1"/>
    <s v="Processed"/>
    <d v="2020-01-30T00:00:00"/>
    <d v="2020-01-30T16:25:03"/>
    <x v="52"/>
    <m/>
    <n v="0"/>
    <n v="9441.25"/>
    <x v="55"/>
  </r>
  <r>
    <s v="Administration B-17-DM-72-0001"/>
    <x v="0"/>
    <x v="0"/>
    <s v="R01A01ADM-DOH-NA"/>
    <n v="463944"/>
    <n v="9"/>
    <s v="Processed"/>
    <d v="2020-02-03T00:00:00"/>
    <d v="2020-02-03T15:51:37"/>
    <x v="53"/>
    <m/>
    <n v="0"/>
    <n v="173624.64"/>
    <x v="56"/>
  </r>
  <r>
    <s v="Administration B-17-DM-72-0001"/>
    <x v="0"/>
    <x v="0"/>
    <s v="R01A01ADM-DOH-NA"/>
    <n v="464052"/>
    <n v="1"/>
    <s v="Processed"/>
    <d v="2020-02-04T00:00:00"/>
    <d v="2020-02-04T16:31:58"/>
    <x v="54"/>
    <m/>
    <n v="0"/>
    <n v="1161.7"/>
    <x v="57"/>
  </r>
  <r>
    <s v="Administration B-17-DM-72-0001"/>
    <x v="0"/>
    <x v="0"/>
    <s v="R01A01ADM-DOH-NA"/>
    <n v="464157"/>
    <n v="9"/>
    <s v="Processed"/>
    <d v="2020-02-05T00:00:00"/>
    <d v="2020-02-05T16:53:57"/>
    <x v="55"/>
    <m/>
    <n v="0"/>
    <n v="214139.57"/>
    <x v="58"/>
  </r>
  <r>
    <s v="Economic B-17-DM-72-0001"/>
    <x v="1"/>
    <x v="1"/>
    <s v="R01E15SBF-EDC-LM"/>
    <n v="428728"/>
    <n v="1"/>
    <s v="Processed"/>
    <d v="2019-04-26T00:00:00"/>
    <d v="2019-04-26T12:41:22"/>
    <x v="4"/>
    <m/>
    <n v="0"/>
    <n v="1176.8699999999999"/>
    <x v="59"/>
  </r>
  <r>
    <s v="Economic B-17-DM-72-0001"/>
    <x v="1"/>
    <x v="1"/>
    <s v="R01E15SBF-EDC-LM"/>
    <n v="431232"/>
    <n v="1"/>
    <s v="Processed"/>
    <d v="2019-05-16T00:00:00"/>
    <d v="2019-05-16T14:54:07"/>
    <x v="7"/>
    <m/>
    <n v="0"/>
    <n v="789.25"/>
    <x v="60"/>
  </r>
  <r>
    <s v="Economic B-17-DM-72-0001"/>
    <x v="1"/>
    <x v="1"/>
    <s v="R01E15SBF-EDC-LM"/>
    <n v="436412"/>
    <n v="1"/>
    <s v="Processed"/>
    <d v="2019-07-01T00:00:00"/>
    <d v="2019-07-01T09:34:55"/>
    <x v="12"/>
    <m/>
    <n v="0"/>
    <n v="2596.4"/>
    <x v="61"/>
  </r>
  <r>
    <s v="Economic B-17-DM-72-0001"/>
    <x v="1"/>
    <x v="1"/>
    <s v="R01E15SBF-EDC-LM"/>
    <n v="437033"/>
    <n v="1"/>
    <s v="Processed"/>
    <d v="2019-07-08T00:00:00"/>
    <d v="2019-07-08T10:12:58"/>
    <x v="13"/>
    <m/>
    <n v="0"/>
    <n v="1007.64"/>
    <x v="62"/>
  </r>
  <r>
    <s v="Economic B-17-DM-72-0001"/>
    <x v="1"/>
    <x v="1"/>
    <s v="R01E15SBF-EDC-LM"/>
    <n v="439735"/>
    <n v="1"/>
    <s v="Processed"/>
    <d v="2019-07-29T00:00:00"/>
    <d v="2019-07-29T11:29:58"/>
    <x v="17"/>
    <m/>
    <n v="0"/>
    <n v="1065.3499999999999"/>
    <x v="63"/>
  </r>
  <r>
    <s v="Economic B-17-DM-72-0001"/>
    <x v="1"/>
    <x v="1"/>
    <s v="R01E15SBF-EDC-LM"/>
    <n v="444532"/>
    <n v="1"/>
    <s v="Processed"/>
    <d v="2019-09-20T00:00:00"/>
    <d v="2019-09-20T14:42:32"/>
    <x v="21"/>
    <m/>
    <n v="0"/>
    <n v="1698.5"/>
    <x v="64"/>
  </r>
  <r>
    <s v="Economic B-17-DM-72-0001"/>
    <x v="1"/>
    <x v="1"/>
    <s v="R01E15SBF-EDC-LM"/>
    <n v="445412"/>
    <n v="1"/>
    <s v="Processed"/>
    <d v="2019-09-27T00:00:00"/>
    <d v="2019-09-27T12:05:10"/>
    <x v="22"/>
    <m/>
    <n v="0"/>
    <n v="637.34"/>
    <x v="65"/>
  </r>
  <r>
    <s v="Economic B-17-DM-72-0001"/>
    <x v="1"/>
    <x v="1"/>
    <s v="R01E15SBF-EDC-LM"/>
    <n v="446816"/>
    <n v="1"/>
    <s v="Processed"/>
    <d v="2019-10-01T00:00:00"/>
    <d v="2019-10-01T18:01:23"/>
    <x v="23"/>
    <m/>
    <n v="0"/>
    <n v="613.38"/>
    <x v="66"/>
  </r>
  <r>
    <s v="Economic B-17-DM-72-0001"/>
    <x v="1"/>
    <x v="1"/>
    <s v="R01E15SBF-EDC-LM"/>
    <n v="447860"/>
    <n v="1"/>
    <s v="Processed"/>
    <d v="2019-10-11T00:00:00"/>
    <d v="2019-10-11T17:42:49"/>
    <x v="24"/>
    <m/>
    <n v="0"/>
    <n v="745.23"/>
    <x v="67"/>
  </r>
  <r>
    <s v="Economic B-17-DM-72-0001"/>
    <x v="1"/>
    <x v="1"/>
    <s v="R01E15SBF-EDC-LM"/>
    <n v="450265"/>
    <n v="1"/>
    <s v="Processed"/>
    <d v="2019-10-24T00:00:00"/>
    <d v="2019-10-24T16:13:40"/>
    <x v="25"/>
    <m/>
    <n v="0"/>
    <n v="674.42"/>
    <x v="68"/>
  </r>
  <r>
    <s v="Economic B-17-DM-72-0001"/>
    <x v="1"/>
    <x v="1"/>
    <s v="R01E15SBF-EDC-LM"/>
    <n v="450534"/>
    <n v="1"/>
    <s v="Processed"/>
    <d v="2019-10-28T00:00:00"/>
    <d v="2019-10-28T17:16:52"/>
    <x v="26"/>
    <m/>
    <n v="0"/>
    <n v="528.52"/>
    <x v="69"/>
  </r>
  <r>
    <s v="Economic B-17-DM-72-0001"/>
    <x v="1"/>
    <x v="1"/>
    <s v="R01E15SBF-EDC-LM"/>
    <n v="452655"/>
    <n v="1"/>
    <s v="Processed"/>
    <d v="2019-11-08T00:00:00"/>
    <d v="2019-11-08T15:00:11"/>
    <x v="29"/>
    <m/>
    <n v="0"/>
    <n v="639.79"/>
    <x v="70"/>
  </r>
  <r>
    <s v="Economic B-17-DM-72-0001"/>
    <x v="1"/>
    <x v="1"/>
    <s v="R01E15SBF-EDC-LM"/>
    <n v="455336"/>
    <n v="1"/>
    <s v="Processed"/>
    <d v="2019-11-22T00:00:00"/>
    <d v="2019-11-22T19:54:04"/>
    <x v="33"/>
    <m/>
    <n v="0"/>
    <n v="440.1"/>
    <x v="71"/>
  </r>
  <r>
    <s v="Economic B-17-DM-72-0001"/>
    <x v="1"/>
    <x v="1"/>
    <s v="R01E15SBF-EDC-LM"/>
    <n v="458614"/>
    <n v="1"/>
    <s v="Processed"/>
    <d v="2019-12-19T00:00:00"/>
    <d v="2019-12-19T16:59:23"/>
    <x v="43"/>
    <m/>
    <n v="0"/>
    <n v="471.81"/>
    <x v="72"/>
  </r>
  <r>
    <s v="Economic B-17-DM-72-0001"/>
    <x v="1"/>
    <x v="1"/>
    <s v="R01E15SBF-EDC-LM"/>
    <n v="461273"/>
    <n v="1"/>
    <s v="Processed"/>
    <d v="2020-01-14T00:00:00"/>
    <d v="2020-01-14T16:51:31"/>
    <x v="47"/>
    <m/>
    <n v="0"/>
    <n v="380.82"/>
    <x v="73"/>
  </r>
  <r>
    <s v="Economic B-17-DM-72-0001"/>
    <x v="1"/>
    <x v="1"/>
    <s v="R01E15SBF-EDC-LM"/>
    <n v="463944"/>
    <n v="1"/>
    <s v="Processed"/>
    <d v="2020-02-03T00:00:00"/>
    <d v="2020-02-03T15:51:37"/>
    <x v="53"/>
    <m/>
    <n v="0"/>
    <n v="435.59"/>
    <x v="74"/>
  </r>
  <r>
    <s v="Economic B-17-DM-72-0001"/>
    <x v="1"/>
    <x v="1"/>
    <s v="R01E15SBF-EDC-LM"/>
    <n v="464157"/>
    <n v="1"/>
    <s v="Processed"/>
    <d v="2020-02-05T00:00:00"/>
    <d v="2020-02-05T16:53:57"/>
    <x v="55"/>
    <m/>
    <n v="0"/>
    <n v="344.44"/>
    <x v="75"/>
  </r>
  <r>
    <s v="Economic B-17-DM-72-0001"/>
    <x v="1"/>
    <x v="1"/>
    <s v="R01E15SBF-EDC-UN"/>
    <n v="428728"/>
    <n v="2"/>
    <s v="Processed"/>
    <d v="2019-04-26T00:00:00"/>
    <d v="2019-04-26T12:41:22"/>
    <x v="4"/>
    <m/>
    <n v="0"/>
    <n v="2746.03"/>
    <x v="76"/>
  </r>
  <r>
    <s v="Economic B-17-DM-72-0001"/>
    <x v="1"/>
    <x v="1"/>
    <s v="R01E15SBF-EDC-UN"/>
    <n v="431232"/>
    <n v="2"/>
    <s v="Processed"/>
    <d v="2019-05-16T00:00:00"/>
    <d v="2019-05-16T14:54:07"/>
    <x v="7"/>
    <m/>
    <n v="0"/>
    <n v="1841.58"/>
    <x v="77"/>
  </r>
  <r>
    <s v="Economic B-17-DM-72-0001"/>
    <x v="1"/>
    <x v="1"/>
    <s v="R01E15SBF-EDC-UN"/>
    <n v="436412"/>
    <n v="2"/>
    <s v="Processed"/>
    <d v="2019-07-01T00:00:00"/>
    <d v="2019-07-01T09:34:55"/>
    <x v="12"/>
    <m/>
    <n v="0"/>
    <n v="6375.48"/>
    <x v="78"/>
  </r>
  <r>
    <s v="Economic B-17-DM-72-0001"/>
    <x v="1"/>
    <x v="1"/>
    <s v="R01E15SBF-EDC-UN"/>
    <n v="437033"/>
    <n v="2"/>
    <s v="Processed"/>
    <d v="2019-07-08T00:00:00"/>
    <d v="2019-07-08T10:12:58"/>
    <x v="13"/>
    <m/>
    <n v="0"/>
    <n v="2351.17"/>
    <x v="79"/>
  </r>
  <r>
    <s v="Economic B-17-DM-72-0001"/>
    <x v="1"/>
    <x v="1"/>
    <s v="R01E15SBF-EDC-UN"/>
    <n v="439735"/>
    <n v="2"/>
    <s v="Processed"/>
    <d v="2019-07-29T00:00:00"/>
    <d v="2019-07-29T11:29:58"/>
    <x v="17"/>
    <m/>
    <n v="0"/>
    <n v="2485.81"/>
    <x v="80"/>
  </r>
  <r>
    <s v="Economic B-17-DM-72-0001"/>
    <x v="1"/>
    <x v="1"/>
    <s v="R01E15SBF-EDC-UN"/>
    <n v="444532"/>
    <n v="2"/>
    <s v="Processed"/>
    <d v="2019-09-20T00:00:00"/>
    <d v="2019-09-20T14:42:32"/>
    <x v="21"/>
    <m/>
    <n v="0"/>
    <n v="3963.18"/>
    <x v="81"/>
  </r>
  <r>
    <s v="Economic B-17-DM-72-0001"/>
    <x v="1"/>
    <x v="1"/>
    <s v="R01E15SBF-EDC-UN"/>
    <n v="445412"/>
    <n v="2"/>
    <s v="Processed"/>
    <d v="2019-09-27T00:00:00"/>
    <d v="2019-09-27T12:05:10"/>
    <x v="22"/>
    <m/>
    <n v="0"/>
    <n v="1487.15"/>
    <x v="82"/>
  </r>
  <r>
    <s v="Economic B-17-DM-72-0001"/>
    <x v="1"/>
    <x v="1"/>
    <s v="R01E15SBF-EDC-UN"/>
    <n v="446816"/>
    <n v="2"/>
    <s v="Processed"/>
    <d v="2019-10-01T00:00:00"/>
    <d v="2019-10-01T18:02:02"/>
    <x v="23"/>
    <m/>
    <n v="0"/>
    <n v="1431.24"/>
    <x v="83"/>
  </r>
  <r>
    <s v="Economic B-17-DM-72-0001"/>
    <x v="1"/>
    <x v="1"/>
    <s v="R01E15SBF-EDC-UN"/>
    <n v="447860"/>
    <n v="2"/>
    <s v="Processed"/>
    <d v="2019-10-11T00:00:00"/>
    <d v="2019-10-11T17:42:49"/>
    <x v="24"/>
    <m/>
    <n v="0"/>
    <n v="1738.89"/>
    <x v="84"/>
  </r>
  <r>
    <s v="Economic B-17-DM-72-0001"/>
    <x v="1"/>
    <x v="1"/>
    <s v="R01E15SBF-EDC-UN"/>
    <n v="450265"/>
    <n v="2"/>
    <s v="Processed"/>
    <d v="2019-10-24T00:00:00"/>
    <d v="2019-10-24T16:13:40"/>
    <x v="25"/>
    <m/>
    <n v="0"/>
    <n v="1573.65"/>
    <x v="85"/>
  </r>
  <r>
    <s v="Economic B-17-DM-72-0001"/>
    <x v="1"/>
    <x v="1"/>
    <s v="R01E15SBF-EDC-UN"/>
    <n v="450534"/>
    <n v="2"/>
    <s v="Processed"/>
    <d v="2019-10-28T00:00:00"/>
    <d v="2019-10-28T17:16:52"/>
    <x v="26"/>
    <m/>
    <n v="0"/>
    <n v="1233.22"/>
    <x v="86"/>
  </r>
  <r>
    <s v="Economic B-17-DM-72-0001"/>
    <x v="1"/>
    <x v="1"/>
    <s v="R01E15SBF-EDC-UN"/>
    <n v="452655"/>
    <n v="2"/>
    <s v="Processed"/>
    <d v="2019-11-08T00:00:00"/>
    <d v="2019-11-08T15:00:11"/>
    <x v="29"/>
    <m/>
    <n v="0"/>
    <n v="1492.84"/>
    <x v="87"/>
  </r>
  <r>
    <s v="Economic B-17-DM-72-0001"/>
    <x v="1"/>
    <x v="1"/>
    <s v="R01E15SBF-EDC-UN"/>
    <n v="455336"/>
    <n v="2"/>
    <s v="Processed"/>
    <d v="2019-11-22T00:00:00"/>
    <d v="2019-11-22T19:54:04"/>
    <x v="33"/>
    <m/>
    <n v="0"/>
    <n v="1026.9100000000001"/>
    <x v="88"/>
  </r>
  <r>
    <s v="Economic B-17-DM-72-0001"/>
    <x v="1"/>
    <x v="1"/>
    <s v="R01E15SBF-EDC-UN"/>
    <n v="458614"/>
    <n v="2"/>
    <s v="Processed"/>
    <d v="2019-12-19T00:00:00"/>
    <d v="2019-12-19T16:59:23"/>
    <x v="43"/>
    <m/>
    <n v="0"/>
    <n v="1100.8900000000001"/>
    <x v="89"/>
  </r>
  <r>
    <s v="Economic B-17-DM-72-0001"/>
    <x v="1"/>
    <x v="1"/>
    <s v="R01E15SBF-EDC-UN"/>
    <n v="461273"/>
    <n v="2"/>
    <s v="Processed"/>
    <d v="2020-01-14T00:00:00"/>
    <d v="2020-01-14T16:51:31"/>
    <x v="47"/>
    <m/>
    <n v="0"/>
    <n v="888.58"/>
    <x v="90"/>
  </r>
  <r>
    <s v="Economic B-17-DM-72-0001"/>
    <x v="1"/>
    <x v="1"/>
    <s v="R01E15SBF-EDC-UN"/>
    <n v="463944"/>
    <n v="2"/>
    <s v="Processed"/>
    <d v="2020-02-03T00:00:00"/>
    <d v="2020-02-03T15:51:37"/>
    <x v="53"/>
    <m/>
    <n v="0"/>
    <n v="1016.37"/>
    <x v="91"/>
  </r>
  <r>
    <s v="Economic B-17-DM-72-0001"/>
    <x v="1"/>
    <x v="1"/>
    <s v="R01E15SBF-EDC-UN"/>
    <n v="464157"/>
    <n v="2"/>
    <s v="Processed"/>
    <d v="2020-02-05T00:00:00"/>
    <d v="2020-02-05T16:53:57"/>
    <x v="55"/>
    <m/>
    <n v="0"/>
    <n v="803.69"/>
    <x v="92"/>
  </r>
  <r>
    <s v="Economic B-17-DM-72-0001"/>
    <x v="1"/>
    <x v="2"/>
    <s v="R01E16BIA-EDC-LM"/>
    <n v="431232"/>
    <n v="3"/>
    <s v="Processed"/>
    <d v="2019-05-16T00:00:00"/>
    <d v="2019-05-16T14:54:07"/>
    <x v="7"/>
    <m/>
    <n v="0"/>
    <n v="117.31"/>
    <x v="93"/>
  </r>
  <r>
    <s v="Economic B-17-DM-72-0001"/>
    <x v="1"/>
    <x v="2"/>
    <s v="R01E16BIA-EDC-LM"/>
    <n v="436412"/>
    <n v="3"/>
    <s v="Processed"/>
    <d v="2019-07-01T00:00:00"/>
    <d v="2019-07-01T09:34:55"/>
    <x v="12"/>
    <m/>
    <n v="0"/>
    <n v="689.74"/>
    <x v="94"/>
  </r>
  <r>
    <s v="Economic B-17-DM-72-0001"/>
    <x v="1"/>
    <x v="2"/>
    <s v="R01E16BIA-EDC-LM"/>
    <n v="437033"/>
    <n v="3"/>
    <s v="Processed"/>
    <d v="2019-07-08T00:00:00"/>
    <d v="2019-07-08T10:12:58"/>
    <x v="13"/>
    <m/>
    <n v="0"/>
    <n v="197.7"/>
    <x v="95"/>
  </r>
  <r>
    <s v="Economic B-17-DM-72-0001"/>
    <x v="1"/>
    <x v="2"/>
    <s v="R01E16BIA-EDC-LM"/>
    <n v="439735"/>
    <n v="3"/>
    <s v="Processed"/>
    <d v="2019-07-29T00:00:00"/>
    <d v="2019-07-29T11:29:58"/>
    <x v="17"/>
    <m/>
    <n v="0"/>
    <n v="366.82"/>
    <x v="96"/>
  </r>
  <r>
    <s v="Economic B-17-DM-72-0001"/>
    <x v="1"/>
    <x v="2"/>
    <s v="R01E16BIA-EDC-LM"/>
    <n v="461273"/>
    <n v="3"/>
    <s v="Processed"/>
    <d v="2020-01-14T00:00:00"/>
    <d v="2020-01-14T16:51:31"/>
    <x v="47"/>
    <m/>
    <n v="0"/>
    <n v="8.58"/>
    <x v="97"/>
  </r>
  <r>
    <s v="Economic B-17-DM-72-0001"/>
    <x v="1"/>
    <x v="2"/>
    <s v="R01E16BIA-EDC-LM"/>
    <n v="463944"/>
    <n v="3"/>
    <s v="Processed"/>
    <d v="2020-02-03T00:00:00"/>
    <d v="2020-02-03T15:51:37"/>
    <x v="53"/>
    <m/>
    <n v="0"/>
    <n v="115.9"/>
    <x v="98"/>
  </r>
  <r>
    <s v="Economic B-17-DM-72-0001"/>
    <x v="1"/>
    <x v="2"/>
    <s v="R01E16BIA-EDC-LM"/>
    <n v="464157"/>
    <n v="3"/>
    <s v="Processed"/>
    <d v="2020-02-05T00:00:00"/>
    <d v="2020-02-05T16:53:57"/>
    <x v="55"/>
    <m/>
    <n v="0"/>
    <n v="93.69"/>
    <x v="99"/>
  </r>
  <r>
    <s v="Economic B-17-DM-72-0001"/>
    <x v="1"/>
    <x v="2"/>
    <s v="R01E16BIA-EDC-UN"/>
    <n v="431232"/>
    <n v="4"/>
    <s v="Processed"/>
    <d v="2019-05-16T00:00:00"/>
    <d v="2019-05-16T14:54:07"/>
    <x v="7"/>
    <m/>
    <n v="0"/>
    <n v="273.72000000000003"/>
    <x v="100"/>
  </r>
  <r>
    <s v="Economic B-17-DM-72-0001"/>
    <x v="1"/>
    <x v="2"/>
    <s v="R01E16BIA-EDC-UN"/>
    <n v="436412"/>
    <n v="4"/>
    <s v="Processed"/>
    <d v="2019-07-01T00:00:00"/>
    <d v="2019-07-01T09:34:55"/>
    <x v="12"/>
    <m/>
    <n v="0"/>
    <n v="1688.63"/>
    <x v="101"/>
  </r>
  <r>
    <s v="Economic B-17-DM-72-0001"/>
    <x v="1"/>
    <x v="2"/>
    <s v="R01E16BIA-EDC-UN"/>
    <n v="437033"/>
    <n v="4"/>
    <s v="Processed"/>
    <d v="2019-07-08T00:00:00"/>
    <d v="2019-07-08T10:12:58"/>
    <x v="13"/>
    <m/>
    <n v="0"/>
    <n v="461.29"/>
    <x v="102"/>
  </r>
  <r>
    <s v="Economic B-17-DM-72-0001"/>
    <x v="1"/>
    <x v="2"/>
    <s v="R01E16BIA-EDC-UN"/>
    <n v="439735"/>
    <n v="4"/>
    <s v="Processed"/>
    <d v="2019-07-29T00:00:00"/>
    <d v="2019-07-29T11:29:58"/>
    <x v="17"/>
    <m/>
    <n v="0"/>
    <n v="855.93"/>
    <x v="103"/>
  </r>
  <r>
    <s v="Economic B-17-DM-72-0001"/>
    <x v="1"/>
    <x v="2"/>
    <s v="R01E16BIA-EDC-UN"/>
    <n v="461273"/>
    <n v="4"/>
    <s v="Processed"/>
    <d v="2020-01-14T00:00:00"/>
    <d v="2020-01-14T16:51:31"/>
    <x v="47"/>
    <m/>
    <n v="0"/>
    <n v="20.04"/>
    <x v="104"/>
  </r>
  <r>
    <s v="Economic B-17-DM-72-0001"/>
    <x v="1"/>
    <x v="2"/>
    <s v="R01E16BIA-EDC-UN"/>
    <n v="463944"/>
    <n v="4"/>
    <s v="Processed"/>
    <d v="2020-02-03T00:00:00"/>
    <d v="2020-02-03T15:51:37"/>
    <x v="53"/>
    <m/>
    <n v="0"/>
    <n v="270.44"/>
    <x v="105"/>
  </r>
  <r>
    <s v="Economic B-17-DM-72-0001"/>
    <x v="1"/>
    <x v="2"/>
    <s v="R01E16BIA-EDC-UN"/>
    <n v="464157"/>
    <n v="4"/>
    <s v="Processed"/>
    <d v="2020-02-05T00:00:00"/>
    <d v="2020-02-05T16:53:57"/>
    <x v="55"/>
    <m/>
    <n v="0"/>
    <n v="218.61"/>
    <x v="106"/>
  </r>
  <r>
    <s v="Economic B-17-DM-72-0001"/>
    <x v="1"/>
    <x v="3"/>
    <s v="R01E18CCL-BDE-LM"/>
    <n v="428728"/>
    <n v="3"/>
    <s v="Processed"/>
    <d v="2019-04-26T00:00:00"/>
    <d v="2019-04-26T12:41:22"/>
    <x v="4"/>
    <m/>
    <n v="0"/>
    <n v="213.4"/>
    <x v="107"/>
  </r>
  <r>
    <s v="Economic B-17-DM-72-0001"/>
    <x v="1"/>
    <x v="3"/>
    <s v="R01E18CCL-BDE-LM"/>
    <n v="431232"/>
    <n v="5"/>
    <s v="Processed"/>
    <d v="2019-05-16T00:00:00"/>
    <d v="2019-05-16T14:54:07"/>
    <x v="7"/>
    <m/>
    <n v="0"/>
    <n v="60.34"/>
    <x v="108"/>
  </r>
  <r>
    <s v="Economic B-17-DM-72-0001"/>
    <x v="1"/>
    <x v="3"/>
    <s v="R01E18CCL-BDE-LM"/>
    <n v="436412"/>
    <n v="5"/>
    <s v="Processed"/>
    <d v="2019-07-01T00:00:00"/>
    <d v="2019-07-01T09:34:55"/>
    <x v="12"/>
    <m/>
    <n v="0"/>
    <n v="514.88"/>
    <x v="109"/>
  </r>
  <r>
    <s v="Economic B-17-DM-72-0001"/>
    <x v="1"/>
    <x v="3"/>
    <s v="R01E18CCL-BDE-LM"/>
    <n v="437033"/>
    <n v="5"/>
    <s v="Processed"/>
    <d v="2019-07-08T00:00:00"/>
    <d v="2019-07-08T10:12:58"/>
    <x v="13"/>
    <m/>
    <n v="0"/>
    <n v="367.81"/>
    <x v="110"/>
  </r>
  <r>
    <s v="Economic B-17-DM-72-0001"/>
    <x v="1"/>
    <x v="3"/>
    <s v="R01E18CCL-BDE-LM"/>
    <n v="439735"/>
    <n v="5"/>
    <s v="Processed"/>
    <d v="2019-07-29T00:00:00"/>
    <d v="2019-07-29T11:29:58"/>
    <x v="17"/>
    <m/>
    <n v="0"/>
    <n v="30.79"/>
    <x v="111"/>
  </r>
  <r>
    <s v="Economic B-17-DM-72-0001"/>
    <x v="1"/>
    <x v="3"/>
    <s v="R01E18CCL-BDE-LM"/>
    <n v="444532"/>
    <n v="3"/>
    <s v="Processed"/>
    <d v="2019-09-20T00:00:00"/>
    <d v="2019-09-20T14:42:32"/>
    <x v="21"/>
    <m/>
    <n v="0"/>
    <n v="1651.78"/>
    <x v="112"/>
  </r>
  <r>
    <s v="Economic B-17-DM-72-0001"/>
    <x v="1"/>
    <x v="3"/>
    <s v="R01E18CCL-BDE-LM"/>
    <n v="445412"/>
    <n v="3"/>
    <s v="Processed"/>
    <d v="2019-09-27T00:00:00"/>
    <d v="2019-09-27T12:05:10"/>
    <x v="22"/>
    <m/>
    <n v="0"/>
    <n v="637.34"/>
    <x v="65"/>
  </r>
  <r>
    <s v="Economic B-17-DM-72-0001"/>
    <x v="1"/>
    <x v="3"/>
    <s v="R01E18CCL-BDE-LM"/>
    <n v="446816"/>
    <n v="3"/>
    <s v="Processed"/>
    <d v="2019-10-01T00:00:00"/>
    <d v="2019-10-01T18:02:02"/>
    <x v="23"/>
    <m/>
    <n v="0"/>
    <n v="647.58000000000004"/>
    <x v="113"/>
  </r>
  <r>
    <s v="Economic B-17-DM-72-0001"/>
    <x v="1"/>
    <x v="3"/>
    <s v="R01E18CCL-BDE-LM"/>
    <n v="447860"/>
    <n v="3"/>
    <s v="Processed"/>
    <d v="2019-10-11T00:00:00"/>
    <d v="2019-10-11T17:42:49"/>
    <x v="24"/>
    <m/>
    <n v="0"/>
    <n v="659.28"/>
    <x v="114"/>
  </r>
  <r>
    <s v="Economic B-17-DM-72-0001"/>
    <x v="1"/>
    <x v="3"/>
    <s v="R01E18CCL-BDE-LM"/>
    <n v="450265"/>
    <n v="3"/>
    <s v="Processed"/>
    <d v="2019-10-24T00:00:00"/>
    <d v="2019-10-24T16:13:40"/>
    <x v="25"/>
    <m/>
    <n v="0"/>
    <n v="625.85"/>
    <x v="115"/>
  </r>
  <r>
    <s v="Economic B-17-DM-72-0001"/>
    <x v="1"/>
    <x v="3"/>
    <s v="R01E18CCL-BDE-LM"/>
    <n v="450534"/>
    <n v="3"/>
    <s v="Processed"/>
    <d v="2019-10-28T00:00:00"/>
    <d v="2019-10-28T17:16:52"/>
    <x v="26"/>
    <m/>
    <n v="0"/>
    <n v="571.79999999999995"/>
    <x v="116"/>
  </r>
  <r>
    <s v="Economic B-17-DM-72-0001"/>
    <x v="1"/>
    <x v="3"/>
    <s v="R01E18CCL-BDE-LM"/>
    <n v="452655"/>
    <n v="3"/>
    <s v="Processed"/>
    <d v="2019-11-08T00:00:00"/>
    <d v="2019-11-08T15:00:11"/>
    <x v="29"/>
    <m/>
    <n v="0"/>
    <n v="587.19000000000005"/>
    <x v="117"/>
  </r>
  <r>
    <s v="Economic B-17-DM-72-0001"/>
    <x v="1"/>
    <x v="3"/>
    <s v="R01E18CCL-BDE-LM"/>
    <n v="455336"/>
    <n v="3"/>
    <s v="Processed"/>
    <d v="2019-11-22T00:00:00"/>
    <d v="2019-11-22T19:54:04"/>
    <x v="33"/>
    <m/>
    <n v="0"/>
    <n v="447.44"/>
    <x v="118"/>
  </r>
  <r>
    <s v="Economic B-17-DM-72-0001"/>
    <x v="1"/>
    <x v="3"/>
    <s v="R01E18CCL-BDE-LM"/>
    <n v="458614"/>
    <n v="3"/>
    <s v="Processed"/>
    <d v="2019-12-19T00:00:00"/>
    <d v="2019-12-19T16:59:23"/>
    <x v="43"/>
    <m/>
    <n v="0"/>
    <n v="370.69"/>
    <x v="119"/>
  </r>
  <r>
    <s v="Economic B-17-DM-72-0001"/>
    <x v="1"/>
    <x v="3"/>
    <s v="R01E18CCL-BDE-LM"/>
    <n v="461273"/>
    <n v="7"/>
    <s v="Processed"/>
    <d v="2020-01-14T00:00:00"/>
    <d v="2020-01-14T16:51:31"/>
    <x v="47"/>
    <m/>
    <n v="0"/>
    <n v="369.35"/>
    <x v="120"/>
  </r>
  <r>
    <s v="Economic B-17-DM-72-0001"/>
    <x v="1"/>
    <x v="3"/>
    <s v="R01E18CCL-BDE-UN"/>
    <n v="428728"/>
    <n v="4"/>
    <s v="Processed"/>
    <d v="2019-04-26T00:00:00"/>
    <d v="2019-04-26T12:41:22"/>
    <x v="4"/>
    <m/>
    <n v="0"/>
    <n v="497.93"/>
    <x v="121"/>
  </r>
  <r>
    <s v="Economic B-17-DM-72-0001"/>
    <x v="1"/>
    <x v="3"/>
    <s v="R01E18CCL-BDE-UN"/>
    <n v="431232"/>
    <n v="6"/>
    <s v="Processed"/>
    <d v="2019-05-16T00:00:00"/>
    <d v="2019-05-16T14:54:07"/>
    <x v="7"/>
    <m/>
    <n v="0"/>
    <n v="140.80000000000001"/>
    <x v="122"/>
  </r>
  <r>
    <s v="Economic B-17-DM-72-0001"/>
    <x v="1"/>
    <x v="3"/>
    <s v="R01E18CCL-BDE-UN"/>
    <n v="436412"/>
    <n v="6"/>
    <s v="Processed"/>
    <d v="2019-07-01T00:00:00"/>
    <d v="2019-07-01T09:34:55"/>
    <x v="12"/>
    <m/>
    <n v="0"/>
    <n v="1201.3800000000001"/>
    <x v="123"/>
  </r>
  <r>
    <s v="Economic B-17-DM-72-0001"/>
    <x v="1"/>
    <x v="3"/>
    <s v="R01E18CCL-BDE-UN"/>
    <n v="437033"/>
    <n v="6"/>
    <s v="Processed"/>
    <d v="2019-07-08T00:00:00"/>
    <d v="2019-07-08T10:12:58"/>
    <x v="13"/>
    <m/>
    <n v="0"/>
    <n v="858.22"/>
    <x v="124"/>
  </r>
  <r>
    <s v="Economic B-17-DM-72-0001"/>
    <x v="1"/>
    <x v="3"/>
    <s v="R01E18CCL-BDE-UN"/>
    <n v="439735"/>
    <n v="6"/>
    <s v="Processed"/>
    <d v="2019-07-29T00:00:00"/>
    <d v="2019-07-29T11:29:58"/>
    <x v="17"/>
    <m/>
    <n v="0"/>
    <n v="71.84"/>
    <x v="125"/>
  </r>
  <r>
    <s v="Economic B-17-DM-72-0001"/>
    <x v="1"/>
    <x v="3"/>
    <s v="R01E18CCL-BDE-UN"/>
    <n v="444532"/>
    <n v="4"/>
    <s v="Processed"/>
    <d v="2019-09-20T00:00:00"/>
    <d v="2019-09-20T14:42:32"/>
    <x v="21"/>
    <m/>
    <n v="0"/>
    <n v="3854.12"/>
    <x v="126"/>
  </r>
  <r>
    <s v="Economic B-17-DM-72-0001"/>
    <x v="1"/>
    <x v="3"/>
    <s v="R01E18CCL-BDE-UN"/>
    <n v="445412"/>
    <n v="4"/>
    <s v="Processed"/>
    <d v="2019-09-27T00:00:00"/>
    <d v="2019-09-27T12:05:10"/>
    <x v="22"/>
    <m/>
    <n v="0"/>
    <n v="1487.14"/>
    <x v="127"/>
  </r>
  <r>
    <s v="Economic B-17-DM-72-0001"/>
    <x v="1"/>
    <x v="3"/>
    <s v="R01E18CCL-BDE-UN"/>
    <n v="446816"/>
    <n v="4"/>
    <s v="Processed"/>
    <d v="2019-10-01T00:00:00"/>
    <d v="2019-10-01T18:02:02"/>
    <x v="23"/>
    <m/>
    <n v="0"/>
    <n v="1511.03"/>
    <x v="128"/>
  </r>
  <r>
    <s v="Economic B-17-DM-72-0001"/>
    <x v="1"/>
    <x v="3"/>
    <s v="R01E18CCL-BDE-UN"/>
    <n v="447860"/>
    <n v="4"/>
    <s v="Processed"/>
    <d v="2019-10-11T00:00:00"/>
    <d v="2019-10-11T17:42:49"/>
    <x v="24"/>
    <m/>
    <n v="0"/>
    <n v="1538.33"/>
    <x v="129"/>
  </r>
  <r>
    <s v="Economic B-17-DM-72-0001"/>
    <x v="1"/>
    <x v="3"/>
    <s v="R01E18CCL-BDE-UN"/>
    <n v="450265"/>
    <n v="4"/>
    <s v="Processed"/>
    <d v="2019-10-24T00:00:00"/>
    <d v="2019-10-24T16:13:40"/>
    <x v="25"/>
    <m/>
    <n v="0"/>
    <n v="1460.3"/>
    <x v="130"/>
  </r>
  <r>
    <s v="Economic B-17-DM-72-0001"/>
    <x v="1"/>
    <x v="3"/>
    <s v="R01E18CCL-BDE-UN"/>
    <n v="450534"/>
    <n v="4"/>
    <s v="Processed"/>
    <d v="2019-10-28T00:00:00"/>
    <d v="2019-10-28T17:16:52"/>
    <x v="26"/>
    <m/>
    <n v="0"/>
    <n v="1334.2"/>
    <x v="131"/>
  </r>
  <r>
    <s v="Economic B-17-DM-72-0001"/>
    <x v="1"/>
    <x v="3"/>
    <s v="R01E18CCL-BDE-UN"/>
    <n v="452655"/>
    <n v="4"/>
    <s v="Processed"/>
    <d v="2019-11-08T00:00:00"/>
    <d v="2019-11-08T15:00:11"/>
    <x v="29"/>
    <m/>
    <n v="0"/>
    <n v="1370.1"/>
    <x v="132"/>
  </r>
  <r>
    <s v="Economic B-17-DM-72-0001"/>
    <x v="1"/>
    <x v="3"/>
    <s v="R01E18CCL-BDE-UN"/>
    <n v="455336"/>
    <n v="4"/>
    <s v="Processed"/>
    <d v="2019-11-22T00:00:00"/>
    <d v="2019-11-22T19:54:04"/>
    <x v="33"/>
    <m/>
    <n v="0"/>
    <n v="1044.03"/>
    <x v="133"/>
  </r>
  <r>
    <s v="Economic B-17-DM-72-0001"/>
    <x v="1"/>
    <x v="3"/>
    <s v="R01E18CCL-BDE-UN"/>
    <n v="458614"/>
    <n v="4"/>
    <s v="Processed"/>
    <d v="2019-12-19T00:00:00"/>
    <d v="2019-12-19T16:59:23"/>
    <x v="43"/>
    <m/>
    <n v="0"/>
    <n v="864.94"/>
    <x v="134"/>
  </r>
  <r>
    <s v="Economic B-17-DM-72-0001"/>
    <x v="1"/>
    <x v="3"/>
    <s v="R01E18CCL-BDE-UN"/>
    <n v="461273"/>
    <n v="8"/>
    <s v="Processed"/>
    <d v="2020-01-14T00:00:00"/>
    <d v="2020-01-14T16:51:31"/>
    <x v="47"/>
    <m/>
    <n v="0"/>
    <n v="861.82"/>
    <x v="135"/>
  </r>
  <r>
    <s v="Economic B-17-DM-72-0001"/>
    <x v="1"/>
    <x v="4"/>
    <s v="R01E19TBM-EDC-UN"/>
    <n v="436412"/>
    <n v="7"/>
    <s v="Processed"/>
    <d v="2019-07-01T00:00:00"/>
    <d v="2019-07-01T09:34:55"/>
    <x v="12"/>
    <m/>
    <n v="0"/>
    <n v="315.24"/>
    <x v="136"/>
  </r>
  <r>
    <s v="Economic B-17-DM-72-0001"/>
    <x v="1"/>
    <x v="4"/>
    <s v="R01E19TBM-EDC-UN"/>
    <n v="437033"/>
    <n v="7"/>
    <s v="Processed"/>
    <d v="2019-07-08T00:00:00"/>
    <d v="2019-07-08T10:12:58"/>
    <x v="13"/>
    <m/>
    <n v="0"/>
    <n v="55.68"/>
    <x v="137"/>
  </r>
  <r>
    <s v="Economic B-17-DM-72-0001"/>
    <x v="1"/>
    <x v="4"/>
    <s v="R01E19TBM-EDC-UN"/>
    <n v="444532"/>
    <n v="5"/>
    <s v="Processed"/>
    <d v="2019-09-20T00:00:00"/>
    <d v="2019-09-20T14:42:32"/>
    <x v="21"/>
    <m/>
    <n v="0"/>
    <n v="1049.25"/>
    <x v="138"/>
  </r>
  <r>
    <s v="Economic B-17-DM-72-0001"/>
    <x v="1"/>
    <x v="4"/>
    <s v="R01E19TBM-EDC-UN"/>
    <n v="445412"/>
    <n v="5"/>
    <s v="Processed"/>
    <d v="2019-09-27T00:00:00"/>
    <d v="2019-09-27T12:05:10"/>
    <x v="22"/>
    <m/>
    <n v="0"/>
    <n v="709.18"/>
    <x v="139"/>
  </r>
  <r>
    <s v="Economic B-17-DM-72-0001"/>
    <x v="1"/>
    <x v="4"/>
    <s v="R01E19TBM-EDC-UN"/>
    <n v="450534"/>
    <n v="5"/>
    <s v="Processed"/>
    <d v="2019-10-28T00:00:00"/>
    <d v="2019-10-28T17:16:52"/>
    <x v="26"/>
    <m/>
    <n v="0"/>
    <n v="35.9"/>
    <x v="140"/>
  </r>
  <r>
    <s v="Economic B-17-DM-72-0001"/>
    <x v="1"/>
    <x v="4"/>
    <s v="R01E19TBM-EDC-UN"/>
    <n v="452655"/>
    <n v="5"/>
    <s v="Processed"/>
    <d v="2019-11-08T00:00:00"/>
    <d v="2019-11-08T15:00:11"/>
    <x v="29"/>
    <m/>
    <n v="0"/>
    <n v="309.52999999999997"/>
    <x v="141"/>
  </r>
  <r>
    <s v="Economic B-17-DM-72-0001"/>
    <x v="1"/>
    <x v="4"/>
    <s v="R01E19TBM-EDC-UN"/>
    <n v="455336"/>
    <n v="5"/>
    <s v="Processed"/>
    <d v="2019-11-22T00:00:00"/>
    <d v="2019-11-22T19:54:04"/>
    <x v="33"/>
    <m/>
    <n v="0"/>
    <n v="758.82"/>
    <x v="142"/>
  </r>
  <r>
    <s v="Economic B-17-DM-72-0001"/>
    <x v="1"/>
    <x v="4"/>
    <s v="R01E19TBM-EDC-UN"/>
    <n v="458614"/>
    <n v="5"/>
    <s v="Processed"/>
    <d v="2019-12-19T00:00:00"/>
    <d v="2019-12-19T16:59:23"/>
    <x v="43"/>
    <m/>
    <n v="0"/>
    <n v="368.46"/>
    <x v="143"/>
  </r>
  <r>
    <s v="Economic B-17-DM-72-0001"/>
    <x v="1"/>
    <x v="4"/>
    <s v="R01E19TBM-EDC-UN"/>
    <n v="461273"/>
    <n v="9"/>
    <s v="Processed"/>
    <d v="2020-01-14T00:00:00"/>
    <d v="2020-01-14T16:51:31"/>
    <x v="47"/>
    <m/>
    <n v="0"/>
    <n v="592.24"/>
    <x v="144"/>
  </r>
  <r>
    <s v="Economic B-17-DM-72-0001"/>
    <x v="1"/>
    <x v="4"/>
    <s v="R01E19TBM-EDC-UN"/>
    <n v="463944"/>
    <n v="7"/>
    <s v="Processed"/>
    <d v="2020-02-03T00:00:00"/>
    <d v="2020-02-03T15:51:37"/>
    <x v="53"/>
    <m/>
    <n v="0"/>
    <n v="1329.79"/>
    <x v="145"/>
  </r>
  <r>
    <s v="Economic B-17-DM-72-0001"/>
    <x v="1"/>
    <x v="4"/>
    <s v="R01E19TBM-EDC-UN"/>
    <n v="464157"/>
    <n v="7"/>
    <s v="Processed"/>
    <d v="2020-02-05T00:00:00"/>
    <d v="2020-02-05T16:53:57"/>
    <x v="55"/>
    <m/>
    <n v="0"/>
    <n v="1242.01"/>
    <x v="146"/>
  </r>
  <r>
    <s v="Housing B-17-DM-72-0001"/>
    <x v="2"/>
    <x v="5"/>
    <s v="R01H07RRR-DOH-LM"/>
    <n v="418790"/>
    <n v="3"/>
    <s v="Processed"/>
    <d v="2019-02-08T00:00:00"/>
    <d v="2019-02-08T21:14:40"/>
    <x v="0"/>
    <m/>
    <n v="0"/>
    <n v="2133.12"/>
    <x v="147"/>
  </r>
  <r>
    <s v="Housing B-17-DM-72-0001"/>
    <x v="2"/>
    <x v="5"/>
    <s v="R01H07RRR-DOH-LM"/>
    <n v="428728"/>
    <n v="7"/>
    <s v="Processed"/>
    <d v="2019-04-26T00:00:00"/>
    <d v="2019-04-26T12:41:22"/>
    <x v="4"/>
    <m/>
    <n v="0"/>
    <n v="6429.85"/>
    <x v="148"/>
  </r>
  <r>
    <s v="Housing B-17-DM-72-0001"/>
    <x v="2"/>
    <x v="5"/>
    <s v="R01H07RRR-DOH-LM"/>
    <n v="429219"/>
    <n v="3"/>
    <s v="Processed"/>
    <d v="2019-04-30T00:00:00"/>
    <d v="2019-04-30T16:47:04"/>
    <x v="5"/>
    <m/>
    <n v="0"/>
    <n v="4005"/>
    <x v="149"/>
  </r>
  <r>
    <s v="Housing B-17-DM-72-0001"/>
    <x v="2"/>
    <x v="5"/>
    <s v="R01H07RRR-DOH-LM"/>
    <n v="429398"/>
    <n v="3"/>
    <s v="Processed"/>
    <d v="2019-05-01T00:00:00"/>
    <d v="2019-05-01T15:38:33"/>
    <x v="6"/>
    <m/>
    <n v="0"/>
    <n v="3430.36"/>
    <x v="150"/>
  </r>
  <r>
    <s v="Housing B-17-DM-72-0001"/>
    <x v="2"/>
    <x v="5"/>
    <s v="R01H07RRR-DOH-LM"/>
    <n v="431232"/>
    <n v="9"/>
    <s v="Processed"/>
    <d v="2019-05-16T00:00:00"/>
    <d v="2019-05-16T14:54:07"/>
    <x v="7"/>
    <m/>
    <n v="0"/>
    <n v="6259.85"/>
    <x v="151"/>
  </r>
  <r>
    <s v="Housing B-17-DM-72-0001"/>
    <x v="2"/>
    <x v="5"/>
    <s v="R01H07RRR-DOH-LM"/>
    <n v="433993"/>
    <n v="2"/>
    <s v="Processed"/>
    <d v="2019-06-10T00:00:00"/>
    <d v="2019-06-10T14:35:12"/>
    <x v="9"/>
    <m/>
    <n v="0"/>
    <n v="3175.26"/>
    <x v="152"/>
  </r>
  <r>
    <s v="Housing B-17-DM-72-0001"/>
    <x v="2"/>
    <x v="5"/>
    <s v="R01H07RRR-DOH-LM"/>
    <n v="434495"/>
    <n v="2"/>
    <s v="Processed"/>
    <d v="2019-06-13T00:00:00"/>
    <d v="2019-06-13T10:54:02"/>
    <x v="10"/>
    <m/>
    <n v="0"/>
    <n v="4870.78"/>
    <x v="153"/>
  </r>
  <r>
    <s v="Housing B-17-DM-72-0001"/>
    <x v="2"/>
    <x v="5"/>
    <s v="R01H07RRR-DOH-LM"/>
    <n v="434515"/>
    <n v="2"/>
    <s v="Processed"/>
    <d v="2019-06-13T00:00:00"/>
    <d v="2019-06-13T10:56:37"/>
    <x v="10"/>
    <m/>
    <n v="0"/>
    <n v="5101.43"/>
    <x v="154"/>
  </r>
  <r>
    <s v="Housing B-17-DM-72-0001"/>
    <x v="2"/>
    <x v="5"/>
    <s v="R01H07RRR-DOH-LM"/>
    <n v="436412"/>
    <n v="10"/>
    <s v="Processed"/>
    <d v="2019-07-01T00:00:00"/>
    <d v="2019-07-01T09:34:55"/>
    <x v="12"/>
    <m/>
    <n v="0"/>
    <n v="16948.3"/>
    <x v="155"/>
  </r>
  <r>
    <s v="Housing B-17-DM-72-0001"/>
    <x v="2"/>
    <x v="5"/>
    <s v="R01H07RRR-DOH-LM"/>
    <n v="437033"/>
    <n v="10"/>
    <s v="Processed"/>
    <d v="2019-07-08T00:00:00"/>
    <d v="2019-07-08T10:12:58"/>
    <x v="13"/>
    <m/>
    <n v="0"/>
    <n v="2891.45"/>
    <x v="156"/>
  </r>
  <r>
    <s v="Housing B-17-DM-72-0001"/>
    <x v="2"/>
    <x v="5"/>
    <s v="R01H07RRR-DOH-LM"/>
    <n v="437754"/>
    <n v="2"/>
    <s v="Processed"/>
    <d v="2019-07-11T00:00:00"/>
    <d v="2019-07-11T17:18:14"/>
    <x v="14"/>
    <m/>
    <n v="0"/>
    <n v="3513.05"/>
    <x v="157"/>
  </r>
  <r>
    <s v="Housing B-17-DM-72-0001"/>
    <x v="2"/>
    <x v="5"/>
    <s v="R01H07RRR-DOH-LM"/>
    <n v="439735"/>
    <n v="10"/>
    <s v="Processed"/>
    <d v="2019-07-29T00:00:00"/>
    <d v="2019-07-29T11:29:58"/>
    <x v="17"/>
    <m/>
    <n v="0"/>
    <n v="7012.48"/>
    <x v="158"/>
  </r>
  <r>
    <s v="Housing B-17-DM-72-0001"/>
    <x v="2"/>
    <x v="5"/>
    <s v="R01H07RRR-DOH-LM"/>
    <n v="440236"/>
    <n v="2"/>
    <s v="Processed"/>
    <d v="2019-08-02T00:00:00"/>
    <d v="2019-08-02T14:35:53"/>
    <x v="18"/>
    <m/>
    <n v="0"/>
    <n v="3838.33"/>
    <x v="159"/>
  </r>
  <r>
    <s v="Housing B-17-DM-72-0001"/>
    <x v="2"/>
    <x v="5"/>
    <s v="R01H07RRR-DOH-LM"/>
    <n v="442320"/>
    <n v="2"/>
    <s v="Processed"/>
    <d v="2019-08-27T00:00:00"/>
    <d v="2019-08-27T17:18:16"/>
    <x v="20"/>
    <m/>
    <n v="0"/>
    <n v="7837.04"/>
    <x v="160"/>
  </r>
  <r>
    <s v="Housing B-17-DM-72-0001"/>
    <x v="2"/>
    <x v="5"/>
    <s v="R01H07RRR-DOH-LM"/>
    <n v="444532"/>
    <n v="9"/>
    <s v="Processed"/>
    <d v="2019-09-20T00:00:00"/>
    <d v="2019-09-20T14:42:32"/>
    <x v="21"/>
    <m/>
    <n v="0"/>
    <n v="25311.15"/>
    <x v="161"/>
  </r>
  <r>
    <s v="Housing B-17-DM-72-0001"/>
    <x v="2"/>
    <x v="5"/>
    <s v="R01H07RRR-DOH-LM"/>
    <n v="445412"/>
    <n v="8"/>
    <s v="Processed"/>
    <d v="2019-09-27T00:00:00"/>
    <d v="2019-09-27T12:05:10"/>
    <x v="22"/>
    <m/>
    <n v="0"/>
    <n v="11783.37"/>
    <x v="162"/>
  </r>
  <r>
    <s v="Housing B-17-DM-72-0001"/>
    <x v="2"/>
    <x v="5"/>
    <s v="R01H07RRR-DOH-LM"/>
    <n v="446816"/>
    <n v="7"/>
    <s v="Processed"/>
    <d v="2019-10-01T00:00:00"/>
    <d v="2019-10-01T18:02:02"/>
    <x v="23"/>
    <m/>
    <n v="0"/>
    <n v="11515.23"/>
    <x v="163"/>
  </r>
  <r>
    <s v="Housing B-17-DM-72-0001"/>
    <x v="2"/>
    <x v="5"/>
    <s v="R01H07RRR-DOH-LM"/>
    <n v="447860"/>
    <n v="7"/>
    <s v="Processed"/>
    <d v="2019-10-11T00:00:00"/>
    <d v="2019-10-11T17:42:49"/>
    <x v="24"/>
    <m/>
    <n v="0"/>
    <n v="8965.86"/>
    <x v="164"/>
  </r>
  <r>
    <s v="Housing B-17-DM-72-0001"/>
    <x v="2"/>
    <x v="5"/>
    <s v="R01H07RRR-DOH-LM"/>
    <n v="450265"/>
    <n v="7"/>
    <s v="Processed"/>
    <d v="2019-10-24T00:00:00"/>
    <d v="2019-10-24T16:13:40"/>
    <x v="25"/>
    <m/>
    <n v="0"/>
    <n v="8718.31"/>
    <x v="165"/>
  </r>
  <r>
    <s v="Housing B-17-DM-72-0001"/>
    <x v="2"/>
    <x v="5"/>
    <s v="R01H07RRR-DOH-LM"/>
    <n v="450534"/>
    <n v="8"/>
    <s v="Processed"/>
    <d v="2019-10-28T00:00:00"/>
    <d v="2019-10-28T17:16:52"/>
    <x v="26"/>
    <m/>
    <n v="0"/>
    <n v="7828.48"/>
    <x v="166"/>
  </r>
  <r>
    <s v="Housing B-17-DM-72-0001"/>
    <x v="2"/>
    <x v="5"/>
    <s v="R01H07RRR-DOH-LM"/>
    <n v="452528"/>
    <n v="1"/>
    <s v="Processed"/>
    <d v="2019-11-06T00:00:00"/>
    <d v="2019-11-06T15:42:22"/>
    <x v="56"/>
    <m/>
    <n v="0"/>
    <n v="76520.62"/>
    <x v="167"/>
  </r>
  <r>
    <s v="Housing B-17-DM-72-0001"/>
    <x v="2"/>
    <x v="5"/>
    <s v="R01H07RRR-DOH-LM"/>
    <n v="452655"/>
    <n v="9"/>
    <s v="Processed"/>
    <d v="2019-11-08T00:00:00"/>
    <d v="2019-11-08T15:00:11"/>
    <x v="29"/>
    <m/>
    <n v="0"/>
    <n v="5095.5200000000004"/>
    <x v="168"/>
  </r>
  <r>
    <s v="Housing B-17-DM-72-0001"/>
    <x v="2"/>
    <x v="5"/>
    <s v="R01H07RRR-DOH-LM"/>
    <n v="453072"/>
    <n v="2"/>
    <s v="Processed"/>
    <d v="2019-11-12T00:00:00"/>
    <d v="2019-11-12T15:07:01"/>
    <x v="30"/>
    <m/>
    <n v="0"/>
    <n v="335598.58"/>
    <x v="169"/>
  </r>
  <r>
    <s v="Housing B-17-DM-72-0001"/>
    <x v="2"/>
    <x v="5"/>
    <s v="R01H07RRR-DOH-LM"/>
    <n v="453693"/>
    <n v="3"/>
    <s v="Processed"/>
    <d v="2019-11-14T00:00:00"/>
    <d v="2019-11-14T15:17:36"/>
    <x v="32"/>
    <m/>
    <n v="0"/>
    <n v="11139.26"/>
    <x v="170"/>
  </r>
  <r>
    <s v="Housing B-17-DM-72-0001"/>
    <x v="2"/>
    <x v="5"/>
    <s v="R01H07RRR-DOH-LM"/>
    <n v="455093"/>
    <n v="1"/>
    <s v="0"/>
    <d v="2019-11-21T00:00:00"/>
    <s v="0"/>
    <x v="1"/>
    <m/>
    <n v="97744.44"/>
    <n v="0"/>
    <x v="171"/>
  </r>
  <r>
    <s v="Housing B-17-DM-72-0001"/>
    <x v="2"/>
    <x v="5"/>
    <s v="R01H07RRR-DOH-LM"/>
    <n v="455096"/>
    <n v="1"/>
    <s v="Processed"/>
    <d v="2019-11-21T00:00:00"/>
    <d v="2019-11-21T16:34:49"/>
    <x v="57"/>
    <m/>
    <n v="0"/>
    <n v="97744.44"/>
    <x v="171"/>
  </r>
  <r>
    <s v="Housing B-17-DM-72-0001"/>
    <x v="2"/>
    <x v="5"/>
    <s v="R01H07RRR-DOH-LM"/>
    <n v="455336"/>
    <n v="8"/>
    <s v="Processed"/>
    <d v="2019-11-22T00:00:00"/>
    <d v="2019-11-22T19:54:04"/>
    <x v="33"/>
    <m/>
    <n v="0"/>
    <n v="183684.02"/>
    <x v="172"/>
  </r>
  <r>
    <s v="Housing B-17-DM-72-0001"/>
    <x v="2"/>
    <x v="5"/>
    <s v="R01H07RRR-DOH-LM"/>
    <n v="455552"/>
    <n v="2"/>
    <s v="Processed"/>
    <d v="2019-11-25T00:00:00"/>
    <d v="2019-11-25T16:10:17"/>
    <x v="34"/>
    <m/>
    <n v="0"/>
    <n v="69352"/>
    <x v="173"/>
  </r>
  <r>
    <s v="Housing B-17-DM-72-0001"/>
    <x v="2"/>
    <x v="5"/>
    <s v="R01H07RRR-DOH-LM"/>
    <n v="455726"/>
    <n v="2"/>
    <s v="Processed"/>
    <d v="2019-11-26T00:00:00"/>
    <d v="2019-11-26T15:11:38"/>
    <x v="35"/>
    <m/>
    <n v="0"/>
    <n v="679825.79"/>
    <x v="174"/>
  </r>
  <r>
    <s v="Housing B-17-DM-72-0001"/>
    <x v="2"/>
    <x v="5"/>
    <s v="R01H07RRR-DOH-LM"/>
    <n v="456697"/>
    <n v="2"/>
    <s v="Processed"/>
    <d v="2019-12-04T00:00:00"/>
    <d v="2019-12-04T16:32:52"/>
    <x v="37"/>
    <m/>
    <n v="0"/>
    <n v="414291.51"/>
    <x v="175"/>
  </r>
  <r>
    <s v="Housing B-17-DM-72-0001"/>
    <x v="2"/>
    <x v="5"/>
    <s v="R01H07RRR-DOH-LM"/>
    <n v="456957"/>
    <n v="2"/>
    <s v="Processed"/>
    <d v="2019-12-06T00:00:00"/>
    <d v="2019-12-06T16:38:00"/>
    <x v="38"/>
    <m/>
    <n v="0"/>
    <n v="12532.12"/>
    <x v="176"/>
  </r>
  <r>
    <s v="Housing B-17-DM-72-0001"/>
    <x v="2"/>
    <x v="5"/>
    <s v="R01H07RRR-DOH-LM"/>
    <n v="457358"/>
    <n v="1"/>
    <s v="Processed"/>
    <d v="2019-12-10T00:00:00"/>
    <d v="2019-12-10T15:50:38"/>
    <x v="58"/>
    <m/>
    <n v="0"/>
    <n v="2338.6799999999998"/>
    <x v="177"/>
  </r>
  <r>
    <s v="Housing B-17-DM-72-0001"/>
    <x v="2"/>
    <x v="5"/>
    <s v="R01H07RRR-DOH-LM"/>
    <n v="457835"/>
    <n v="2"/>
    <s v="Processed"/>
    <d v="2019-12-13T00:00:00"/>
    <d v="2019-12-13T11:00:36"/>
    <x v="41"/>
    <m/>
    <n v="0"/>
    <n v="15036.87"/>
    <x v="178"/>
  </r>
  <r>
    <s v="Housing B-17-DM-72-0001"/>
    <x v="2"/>
    <x v="5"/>
    <s v="R01H07RRR-DOH-LM"/>
    <n v="458165"/>
    <n v="2"/>
    <s v="Processed"/>
    <d v="2019-12-17T00:00:00"/>
    <d v="2019-12-17T15:48:15"/>
    <x v="42"/>
    <m/>
    <n v="0"/>
    <n v="283800.36"/>
    <x v="179"/>
  </r>
  <r>
    <s v="Housing B-17-DM-72-0001"/>
    <x v="2"/>
    <x v="5"/>
    <s v="R01H07RRR-DOH-LM"/>
    <n v="458614"/>
    <n v="8"/>
    <s v="Processed"/>
    <d v="2019-12-19T00:00:00"/>
    <d v="2019-12-19T16:59:23"/>
    <x v="43"/>
    <m/>
    <n v="0"/>
    <n v="29220.3"/>
    <x v="180"/>
  </r>
  <r>
    <s v="Housing B-17-DM-72-0001"/>
    <x v="2"/>
    <x v="5"/>
    <s v="R01H07RRR-DOH-LM"/>
    <n v="458728"/>
    <n v="2"/>
    <s v="Processed"/>
    <d v="2019-12-20T00:00:00"/>
    <d v="2019-12-20T16:38:17"/>
    <x v="44"/>
    <m/>
    <n v="0"/>
    <n v="1738855.11"/>
    <x v="181"/>
  </r>
  <r>
    <s v="Housing B-17-DM-72-0001"/>
    <x v="2"/>
    <x v="5"/>
    <s v="R01H07RRR-DOH-LM"/>
    <n v="458935"/>
    <n v="2"/>
    <s v="Processed"/>
    <d v="2019-12-23T00:00:00"/>
    <d v="2019-12-23T17:14:11"/>
    <x v="45"/>
    <m/>
    <n v="0"/>
    <n v="5460.33"/>
    <x v="182"/>
  </r>
  <r>
    <s v="Housing B-17-DM-72-0001"/>
    <x v="2"/>
    <x v="5"/>
    <s v="R01H07RRR-DOH-LM"/>
    <n v="459174"/>
    <n v="2"/>
    <s v="Processed"/>
    <d v="2019-12-26T00:00:00"/>
    <d v="2019-12-26T15:28:57"/>
    <x v="46"/>
    <m/>
    <n v="0"/>
    <n v="369494.89"/>
    <x v="183"/>
  </r>
  <r>
    <s v="Housing B-17-DM-72-0001"/>
    <x v="2"/>
    <x v="5"/>
    <s v="R01H07RRR-DOH-LM"/>
    <n v="460175"/>
    <n v="1"/>
    <s v="Processed"/>
    <d v="2020-01-03T00:00:00"/>
    <d v="2020-01-03T15:48:00"/>
    <x v="59"/>
    <m/>
    <n v="0"/>
    <n v="3909.68"/>
    <x v="184"/>
  </r>
  <r>
    <s v="Housing B-17-DM-72-0001"/>
    <x v="2"/>
    <x v="5"/>
    <s v="R01H07RRR-DOH-LM"/>
    <n v="461273"/>
    <n v="12"/>
    <s v="Processed"/>
    <d v="2020-01-14T00:00:00"/>
    <d v="2020-01-14T16:51:31"/>
    <x v="47"/>
    <m/>
    <n v="0"/>
    <n v="7827.6"/>
    <x v="185"/>
  </r>
  <r>
    <s v="Housing B-17-DM-72-0001"/>
    <x v="2"/>
    <x v="5"/>
    <s v="R01H07RRR-DOH-LM"/>
    <n v="461896"/>
    <n v="1"/>
    <s v="Processed"/>
    <d v="2020-01-17T00:00:00"/>
    <d v="2020-01-17T16:02:27"/>
    <x v="60"/>
    <m/>
    <n v="0"/>
    <n v="766247.68"/>
    <x v="186"/>
  </r>
  <r>
    <s v="Housing B-17-DM-72-0001"/>
    <x v="2"/>
    <x v="5"/>
    <s v="R01H07RRR-DOH-LM"/>
    <n v="462095"/>
    <n v="1"/>
    <s v="Processed"/>
    <d v="2020-01-21T00:00:00"/>
    <d v="2020-01-21T16:24:32"/>
    <x v="61"/>
    <m/>
    <n v="0"/>
    <n v="535661.48"/>
    <x v="187"/>
  </r>
  <r>
    <s v="Housing B-17-DM-72-0001"/>
    <x v="2"/>
    <x v="5"/>
    <s v="R01H07RRR-DOH-LM"/>
    <n v="462339"/>
    <n v="2"/>
    <s v="Processed"/>
    <d v="2020-01-22T00:00:00"/>
    <d v="2020-01-22T16:40:29"/>
    <x v="48"/>
    <m/>
    <n v="0"/>
    <n v="216677.55"/>
    <x v="188"/>
  </r>
  <r>
    <s v="Housing B-17-DM-72-0001"/>
    <x v="2"/>
    <x v="5"/>
    <s v="R01H07RRR-DOH-LM"/>
    <n v="462977"/>
    <n v="2"/>
    <s v="Processed"/>
    <d v="2020-01-27T00:00:00"/>
    <d v="2020-01-27T16:21:43"/>
    <x v="49"/>
    <m/>
    <n v="0"/>
    <n v="1098.83"/>
    <x v="189"/>
  </r>
  <r>
    <s v="Housing B-17-DM-72-0001"/>
    <x v="2"/>
    <x v="5"/>
    <s v="R01H07RRR-DOH-LM"/>
    <n v="463416"/>
    <n v="2"/>
    <s v="Processed"/>
    <d v="2020-01-29T00:00:00"/>
    <d v="2020-01-29T16:17:00"/>
    <x v="51"/>
    <m/>
    <n v="0"/>
    <n v="10718.35"/>
    <x v="190"/>
  </r>
  <r>
    <s v="Housing B-17-DM-72-0001"/>
    <x v="2"/>
    <x v="5"/>
    <s v="R01H07RRR-DOH-LM"/>
    <n v="463676"/>
    <n v="2"/>
    <s v="Processed"/>
    <d v="2020-01-30T00:00:00"/>
    <d v="2020-01-30T16:25:03"/>
    <x v="52"/>
    <m/>
    <n v="0"/>
    <n v="10825.29"/>
    <x v="191"/>
  </r>
  <r>
    <s v="Housing B-17-DM-72-0001"/>
    <x v="2"/>
    <x v="5"/>
    <s v="R01H07RRR-DOH-LM"/>
    <n v="463840"/>
    <n v="1"/>
    <s v="Processed"/>
    <d v="2020-01-31T00:00:00"/>
    <d v="2020-01-31T17:51:08"/>
    <x v="62"/>
    <m/>
    <n v="0"/>
    <n v="50820"/>
    <x v="192"/>
  </r>
  <r>
    <s v="Housing B-17-DM-72-0001"/>
    <x v="2"/>
    <x v="5"/>
    <s v="R01H07RRR-DOH-LM"/>
    <n v="463944"/>
    <n v="10"/>
    <s v="Processed"/>
    <d v="2020-02-03T00:00:00"/>
    <d v="2020-02-03T15:51:37"/>
    <x v="53"/>
    <m/>
    <n v="0"/>
    <n v="5001.21"/>
    <x v="193"/>
  </r>
  <r>
    <s v="Housing B-17-DM-72-0001"/>
    <x v="2"/>
    <x v="5"/>
    <s v="R01H07RRR-DOH-LM"/>
    <n v="464052"/>
    <n v="2"/>
    <s v="Processed"/>
    <d v="2020-02-04T00:00:00"/>
    <d v="2020-02-04T16:31:58"/>
    <x v="54"/>
    <m/>
    <n v="0"/>
    <n v="8182.77"/>
    <x v="194"/>
  </r>
  <r>
    <s v="Housing B-17-DM-72-0001"/>
    <x v="2"/>
    <x v="5"/>
    <s v="R01H07RRR-DOH-LM"/>
    <n v="464157"/>
    <n v="10"/>
    <s v="Processed"/>
    <d v="2020-02-05T00:00:00"/>
    <d v="2020-02-05T16:53:57"/>
    <x v="55"/>
    <m/>
    <n v="0"/>
    <n v="3737.25"/>
    <x v="195"/>
  </r>
  <r>
    <s v="Housing B-17-DM-72-0001"/>
    <x v="2"/>
    <x v="5"/>
    <s v="R01H07RRR-DOH-UN"/>
    <n v="418790"/>
    <n v="4"/>
    <s v="Processed"/>
    <d v="2019-02-08T00:00:00"/>
    <d v="2019-02-08T21:14:40"/>
    <x v="0"/>
    <m/>
    <n v="0"/>
    <n v="112.27"/>
    <x v="196"/>
  </r>
  <r>
    <s v="Housing B-17-DM-72-0001"/>
    <x v="2"/>
    <x v="5"/>
    <s v="R01H07RRR-DOH-UN"/>
    <n v="428728"/>
    <n v="8"/>
    <s v="Processed"/>
    <d v="2019-04-26T00:00:00"/>
    <d v="2019-04-26T12:41:22"/>
    <x v="4"/>
    <m/>
    <n v="0"/>
    <n v="338.41"/>
    <x v="197"/>
  </r>
  <r>
    <s v="Housing B-17-DM-72-0001"/>
    <x v="2"/>
    <x v="5"/>
    <s v="R01H07RRR-DOH-UN"/>
    <n v="429219"/>
    <n v="4"/>
    <s v="Processed"/>
    <d v="2019-04-30T00:00:00"/>
    <d v="2019-04-30T16:47:04"/>
    <x v="5"/>
    <m/>
    <n v="0"/>
    <n v="210.79"/>
    <x v="198"/>
  </r>
  <r>
    <s v="Housing B-17-DM-72-0001"/>
    <x v="2"/>
    <x v="5"/>
    <s v="R01H07RRR-DOH-UN"/>
    <n v="429398"/>
    <n v="4"/>
    <s v="Processed"/>
    <d v="2019-05-01T00:00:00"/>
    <d v="2019-05-01T15:38:33"/>
    <x v="6"/>
    <m/>
    <n v="0"/>
    <n v="180.54"/>
    <x v="199"/>
  </r>
  <r>
    <s v="Housing B-17-DM-72-0001"/>
    <x v="2"/>
    <x v="5"/>
    <s v="R01H07RRR-DOH-UN"/>
    <n v="431232"/>
    <n v="10"/>
    <s v="Processed"/>
    <d v="2019-05-16T00:00:00"/>
    <d v="2019-05-16T14:54:07"/>
    <x v="7"/>
    <m/>
    <n v="0"/>
    <n v="329.47"/>
    <x v="200"/>
  </r>
  <r>
    <s v="Housing B-17-DM-72-0001"/>
    <x v="2"/>
    <x v="5"/>
    <s v="R01H07RRR-DOH-UN"/>
    <n v="433993"/>
    <n v="3"/>
    <s v="Processed"/>
    <d v="2019-06-10T00:00:00"/>
    <d v="2019-06-10T14:35:12"/>
    <x v="9"/>
    <m/>
    <n v="0"/>
    <n v="167.13"/>
    <x v="201"/>
  </r>
  <r>
    <s v="Housing B-17-DM-72-0001"/>
    <x v="2"/>
    <x v="5"/>
    <s v="R01H07RRR-DOH-UN"/>
    <n v="434495"/>
    <n v="3"/>
    <s v="Processed"/>
    <d v="2019-06-13T00:00:00"/>
    <d v="2019-06-13T10:54:02"/>
    <x v="10"/>
    <m/>
    <n v="0"/>
    <n v="256.36"/>
    <x v="202"/>
  </r>
  <r>
    <s v="Housing B-17-DM-72-0001"/>
    <x v="2"/>
    <x v="5"/>
    <s v="R01H07RRR-DOH-UN"/>
    <n v="434515"/>
    <n v="3"/>
    <s v="Processed"/>
    <d v="2019-06-13T00:00:00"/>
    <d v="2019-06-13T10:56:37"/>
    <x v="10"/>
    <m/>
    <n v="0"/>
    <n v="268.5"/>
    <x v="203"/>
  </r>
  <r>
    <s v="Housing B-17-DM-72-0001"/>
    <x v="2"/>
    <x v="5"/>
    <s v="R01H07RRR-DOH-UN"/>
    <n v="436412"/>
    <n v="11"/>
    <s v="Processed"/>
    <d v="2019-07-01T00:00:00"/>
    <d v="2019-07-01T09:34:55"/>
    <x v="12"/>
    <m/>
    <n v="0"/>
    <n v="892.02"/>
    <x v="204"/>
  </r>
  <r>
    <s v="Housing B-17-DM-72-0001"/>
    <x v="2"/>
    <x v="5"/>
    <s v="R01H07RRR-DOH-UN"/>
    <n v="437033"/>
    <n v="11"/>
    <s v="Processed"/>
    <d v="2019-07-08T00:00:00"/>
    <d v="2019-07-08T10:12:58"/>
    <x v="13"/>
    <m/>
    <n v="0"/>
    <n v="152.18"/>
    <x v="205"/>
  </r>
  <r>
    <s v="Housing B-17-DM-72-0001"/>
    <x v="2"/>
    <x v="5"/>
    <s v="R01H07RRR-DOH-UN"/>
    <n v="437754"/>
    <n v="3"/>
    <s v="Processed"/>
    <d v="2019-07-11T00:00:00"/>
    <d v="2019-07-11T17:18:14"/>
    <x v="14"/>
    <m/>
    <n v="0"/>
    <n v="184.9"/>
    <x v="206"/>
  </r>
  <r>
    <s v="Housing B-17-DM-72-0001"/>
    <x v="2"/>
    <x v="5"/>
    <s v="R01H07RRR-DOH-UN"/>
    <n v="439735"/>
    <n v="11"/>
    <s v="Processed"/>
    <d v="2019-07-29T00:00:00"/>
    <d v="2019-07-29T11:29:58"/>
    <x v="17"/>
    <m/>
    <n v="0"/>
    <n v="369.08"/>
    <x v="207"/>
  </r>
  <r>
    <s v="Housing B-17-DM-72-0001"/>
    <x v="2"/>
    <x v="5"/>
    <s v="R01H07RRR-DOH-UN"/>
    <n v="440236"/>
    <n v="3"/>
    <s v="Processed"/>
    <d v="2019-08-02T00:00:00"/>
    <d v="2019-08-02T14:35:28"/>
    <x v="18"/>
    <m/>
    <n v="0"/>
    <n v="202.01"/>
    <x v="208"/>
  </r>
  <r>
    <s v="Housing B-17-DM-72-0001"/>
    <x v="2"/>
    <x v="5"/>
    <s v="R01H07RRR-DOH-UN"/>
    <n v="442320"/>
    <n v="3"/>
    <s v="Processed"/>
    <d v="2019-08-27T00:00:00"/>
    <d v="2019-08-27T17:18:16"/>
    <x v="20"/>
    <m/>
    <n v="0"/>
    <n v="412.47"/>
    <x v="209"/>
  </r>
  <r>
    <s v="Housing B-17-DM-72-0001"/>
    <x v="2"/>
    <x v="5"/>
    <s v="R01H07RRR-DOH-UN"/>
    <n v="444532"/>
    <n v="10"/>
    <s v="Processed"/>
    <d v="2019-09-20T00:00:00"/>
    <d v="2019-09-20T14:42:32"/>
    <x v="21"/>
    <m/>
    <n v="0"/>
    <n v="1332.18"/>
    <x v="210"/>
  </r>
  <r>
    <s v="Housing B-17-DM-72-0001"/>
    <x v="2"/>
    <x v="5"/>
    <s v="R01H07RRR-DOH-UN"/>
    <n v="445412"/>
    <n v="9"/>
    <s v="Processed"/>
    <d v="2019-09-27T00:00:00"/>
    <d v="2019-09-27T12:05:10"/>
    <x v="22"/>
    <m/>
    <n v="0"/>
    <n v="620.17999999999995"/>
    <x v="211"/>
  </r>
  <r>
    <s v="Housing B-17-DM-72-0001"/>
    <x v="2"/>
    <x v="5"/>
    <s v="R01H07RRR-DOH-UN"/>
    <n v="446816"/>
    <n v="8"/>
    <s v="Processed"/>
    <d v="2019-10-01T00:00:00"/>
    <d v="2019-10-01T18:02:02"/>
    <x v="23"/>
    <m/>
    <n v="0"/>
    <n v="606.07000000000005"/>
    <x v="212"/>
  </r>
  <r>
    <s v="Housing B-17-DM-72-0001"/>
    <x v="2"/>
    <x v="5"/>
    <s v="R01H07RRR-DOH-UN"/>
    <n v="447860"/>
    <n v="8"/>
    <s v="Processed"/>
    <d v="2019-10-11T00:00:00"/>
    <d v="2019-10-11T17:42:49"/>
    <x v="24"/>
    <m/>
    <n v="0"/>
    <n v="471.88"/>
    <x v="213"/>
  </r>
  <r>
    <s v="Housing B-17-DM-72-0001"/>
    <x v="2"/>
    <x v="5"/>
    <s v="R01H07RRR-DOH-UN"/>
    <n v="450265"/>
    <n v="8"/>
    <s v="Processed"/>
    <d v="2019-10-24T00:00:00"/>
    <d v="2019-10-24T16:13:40"/>
    <x v="25"/>
    <m/>
    <n v="0"/>
    <n v="458.86"/>
    <x v="214"/>
  </r>
  <r>
    <s v="Housing B-17-DM-72-0001"/>
    <x v="2"/>
    <x v="5"/>
    <s v="R01H07RRR-DOH-UN"/>
    <n v="450534"/>
    <n v="9"/>
    <s v="Processed"/>
    <d v="2019-10-28T00:00:00"/>
    <d v="2019-10-28T17:16:52"/>
    <x v="26"/>
    <m/>
    <n v="0"/>
    <n v="412.02"/>
    <x v="215"/>
  </r>
  <r>
    <s v="Housing B-17-DM-72-0001"/>
    <x v="2"/>
    <x v="5"/>
    <s v="R01H07RRR-DOH-UN"/>
    <n v="452655"/>
    <n v="10"/>
    <s v="Processed"/>
    <d v="2019-11-08T00:00:00"/>
    <d v="2019-11-08T15:00:11"/>
    <x v="29"/>
    <m/>
    <n v="0"/>
    <n v="268.18"/>
    <x v="216"/>
  </r>
  <r>
    <s v="Housing B-17-DM-72-0001"/>
    <x v="2"/>
    <x v="5"/>
    <s v="R01H07RRR-DOH-UN"/>
    <n v="453693"/>
    <n v="4"/>
    <s v="Processed"/>
    <d v="2019-11-14T00:00:00"/>
    <d v="2019-11-14T15:17:36"/>
    <x v="32"/>
    <m/>
    <n v="0"/>
    <n v="586.28"/>
    <x v="217"/>
  </r>
  <r>
    <s v="Housing B-17-DM-72-0001"/>
    <x v="2"/>
    <x v="5"/>
    <s v="R01H07RRR-DOH-UN"/>
    <n v="455336"/>
    <n v="9"/>
    <s v="Processed"/>
    <d v="2019-11-22T00:00:00"/>
    <d v="2019-11-22T19:54:04"/>
    <x v="33"/>
    <m/>
    <n v="0"/>
    <n v="242.61"/>
    <x v="218"/>
  </r>
  <r>
    <s v="Housing B-17-DM-72-0001"/>
    <x v="2"/>
    <x v="5"/>
    <s v="R01H07RRR-DOH-UN"/>
    <n v="458614"/>
    <n v="9"/>
    <s v="Processed"/>
    <d v="2019-12-19T00:00:00"/>
    <d v="2019-12-19T16:59:23"/>
    <x v="43"/>
    <m/>
    <n v="0"/>
    <n v="243.56"/>
    <x v="219"/>
  </r>
  <r>
    <s v="Housing B-17-DM-72-0001"/>
    <x v="2"/>
    <x v="5"/>
    <s v="R01H07RRR-DOH-UN"/>
    <n v="458935"/>
    <n v="3"/>
    <s v="Processed"/>
    <d v="2019-12-23T00:00:00"/>
    <d v="2019-12-23T17:14:11"/>
    <x v="45"/>
    <m/>
    <n v="0"/>
    <n v="287.38"/>
    <x v="220"/>
  </r>
  <r>
    <s v="Housing B-17-DM-72-0001"/>
    <x v="2"/>
    <x v="5"/>
    <s v="R01H07RRR-DOH-UN"/>
    <n v="461273"/>
    <n v="13"/>
    <s v="Processed"/>
    <d v="2020-01-14T00:00:00"/>
    <d v="2020-01-14T16:51:31"/>
    <x v="47"/>
    <m/>
    <n v="0"/>
    <n v="411.98"/>
    <x v="221"/>
  </r>
  <r>
    <s v="Housing B-17-DM-72-0001"/>
    <x v="2"/>
    <x v="5"/>
    <s v="R01H07RRR-DOH-UN"/>
    <n v="463944"/>
    <n v="11"/>
    <s v="Processed"/>
    <d v="2020-02-03T00:00:00"/>
    <d v="2020-02-03T15:51:37"/>
    <x v="53"/>
    <m/>
    <n v="0"/>
    <n v="263.22000000000003"/>
    <x v="222"/>
  </r>
  <r>
    <s v="Housing B-17-DM-72-0001"/>
    <x v="2"/>
    <x v="5"/>
    <s v="R01H07RRR-DOH-UN"/>
    <n v="464157"/>
    <n v="11"/>
    <s v="Processed"/>
    <d v="2020-02-05T00:00:00"/>
    <d v="2020-02-05T16:53:57"/>
    <x v="55"/>
    <m/>
    <n v="0"/>
    <n v="196.69"/>
    <x v="223"/>
  </r>
  <r>
    <s v="Housing B-17-DM-72-0001"/>
    <x v="2"/>
    <x v="6"/>
    <s v="R01H08TCP-DOH-LM"/>
    <n v="418790"/>
    <n v="5"/>
    <s v="Processed"/>
    <d v="2019-02-08T00:00:00"/>
    <d v="2019-02-08T21:14:40"/>
    <x v="0"/>
    <m/>
    <n v="0"/>
    <n v="56.33"/>
    <x v="224"/>
  </r>
  <r>
    <s v="Housing B-17-DM-72-0001"/>
    <x v="2"/>
    <x v="6"/>
    <s v="R01H08TCP-DOH-LM"/>
    <n v="436412"/>
    <n v="12"/>
    <s v="Processed"/>
    <d v="2019-07-01T00:00:00"/>
    <d v="2019-07-01T09:34:55"/>
    <x v="12"/>
    <m/>
    <n v="0"/>
    <n v="2823.47"/>
    <x v="225"/>
  </r>
  <r>
    <s v="Housing B-17-DM-72-0001"/>
    <x v="2"/>
    <x v="6"/>
    <s v="R01H08TCP-DOH-LM"/>
    <n v="437033"/>
    <n v="12"/>
    <s v="Processed"/>
    <d v="2019-07-08T00:00:00"/>
    <d v="2019-07-08T10:12:58"/>
    <x v="13"/>
    <m/>
    <n v="0"/>
    <n v="2258.13"/>
    <x v="226"/>
  </r>
  <r>
    <s v="Housing B-17-DM-72-0001"/>
    <x v="2"/>
    <x v="6"/>
    <s v="R01H08TCP-DOH-LM"/>
    <n v="439735"/>
    <n v="12"/>
    <s v="Processed"/>
    <d v="2019-07-29T00:00:00"/>
    <d v="2019-07-29T11:29:58"/>
    <x v="17"/>
    <m/>
    <n v="0"/>
    <n v="3333.14"/>
    <x v="227"/>
  </r>
  <r>
    <s v="Housing B-17-DM-72-0001"/>
    <x v="2"/>
    <x v="6"/>
    <s v="R01H08TCP-DOH-LM"/>
    <n v="444532"/>
    <n v="11"/>
    <s v="Processed"/>
    <d v="2019-09-20T00:00:00"/>
    <d v="2019-09-20T14:42:32"/>
    <x v="21"/>
    <m/>
    <n v="0"/>
    <n v="14736.49"/>
    <x v="228"/>
  </r>
  <r>
    <s v="Housing B-17-DM-72-0001"/>
    <x v="2"/>
    <x v="6"/>
    <s v="R01H08TCP-DOH-LM"/>
    <n v="445412"/>
    <n v="10"/>
    <s v="Processed"/>
    <d v="2019-09-27T00:00:00"/>
    <d v="2019-09-27T12:05:10"/>
    <x v="22"/>
    <m/>
    <n v="0"/>
    <n v="5678.16"/>
    <x v="229"/>
  </r>
  <r>
    <s v="Housing B-17-DM-72-0001"/>
    <x v="2"/>
    <x v="6"/>
    <s v="R01H08TCP-DOH-LM"/>
    <n v="446816"/>
    <n v="9"/>
    <s v="Processed"/>
    <d v="2019-10-01T00:00:00"/>
    <d v="2019-10-01T18:02:02"/>
    <x v="23"/>
    <m/>
    <n v="0"/>
    <n v="23738.080000000002"/>
    <x v="230"/>
  </r>
  <r>
    <s v="Housing B-17-DM-72-0001"/>
    <x v="2"/>
    <x v="6"/>
    <s v="R01H08TCP-DOH-LM"/>
    <n v="447860"/>
    <n v="9"/>
    <s v="Processed"/>
    <d v="2019-10-11T00:00:00"/>
    <d v="2019-10-11T17:42:49"/>
    <x v="24"/>
    <m/>
    <n v="0"/>
    <n v="16093.68"/>
    <x v="231"/>
  </r>
  <r>
    <s v="Housing B-17-DM-72-0001"/>
    <x v="2"/>
    <x v="6"/>
    <s v="R01H08TCP-DOH-LM"/>
    <n v="450265"/>
    <n v="9"/>
    <s v="Processed"/>
    <d v="2019-10-24T00:00:00"/>
    <d v="2019-10-24T16:13:40"/>
    <x v="25"/>
    <m/>
    <n v="0"/>
    <n v="13819.38"/>
    <x v="232"/>
  </r>
  <r>
    <s v="Housing B-17-DM-72-0001"/>
    <x v="2"/>
    <x v="6"/>
    <s v="R01H08TCP-DOH-LM"/>
    <n v="450534"/>
    <n v="10"/>
    <s v="Processed"/>
    <d v="2019-10-28T00:00:00"/>
    <d v="2019-10-28T17:16:52"/>
    <x v="26"/>
    <m/>
    <n v="0"/>
    <n v="16034.69"/>
    <x v="233"/>
  </r>
  <r>
    <s v="Housing B-17-DM-72-0001"/>
    <x v="2"/>
    <x v="6"/>
    <s v="R01H08TCP-DOH-LM"/>
    <n v="452655"/>
    <n v="11"/>
    <s v="Processed"/>
    <d v="2019-11-08T00:00:00"/>
    <d v="2019-11-08T15:00:11"/>
    <x v="29"/>
    <m/>
    <n v="0"/>
    <n v="12072.12"/>
    <x v="234"/>
  </r>
  <r>
    <s v="Housing B-17-DM-72-0001"/>
    <x v="2"/>
    <x v="6"/>
    <s v="R01H08TCP-DOH-LM"/>
    <n v="455336"/>
    <n v="10"/>
    <s v="Processed"/>
    <d v="2019-11-22T00:00:00"/>
    <d v="2019-11-22T19:54:04"/>
    <x v="33"/>
    <m/>
    <n v="0"/>
    <n v="15754.81"/>
    <x v="235"/>
  </r>
  <r>
    <s v="Housing B-17-DM-72-0001"/>
    <x v="2"/>
    <x v="6"/>
    <s v="R01H08TCP-DOH-LM"/>
    <n v="458614"/>
    <n v="10"/>
    <s v="Processed"/>
    <d v="2019-12-19T00:00:00"/>
    <d v="2019-12-19T16:59:23"/>
    <x v="43"/>
    <m/>
    <n v="0"/>
    <n v="17085.64"/>
    <x v="236"/>
  </r>
  <r>
    <s v="Housing B-17-DM-72-0001"/>
    <x v="2"/>
    <x v="6"/>
    <s v="R01H08TCP-DOH-LM"/>
    <n v="461273"/>
    <n v="14"/>
    <s v="Processed"/>
    <d v="2020-01-14T00:00:00"/>
    <d v="2020-01-14T16:51:31"/>
    <x v="47"/>
    <m/>
    <n v="0"/>
    <n v="35235.910000000003"/>
    <x v="237"/>
  </r>
  <r>
    <s v="Housing B-17-DM-72-0001"/>
    <x v="2"/>
    <x v="6"/>
    <s v="R01H08TCP-DOH-LM"/>
    <n v="463944"/>
    <n v="12"/>
    <s v="Processed"/>
    <d v="2020-02-03T00:00:00"/>
    <d v="2020-02-03T15:51:37"/>
    <x v="53"/>
    <m/>
    <n v="0"/>
    <n v="23491.67"/>
    <x v="238"/>
  </r>
  <r>
    <s v="Housing B-17-DM-72-0001"/>
    <x v="2"/>
    <x v="6"/>
    <s v="R01H08TCP-DOH-LM"/>
    <n v="464157"/>
    <n v="12"/>
    <s v="Processed"/>
    <d v="2020-02-05T00:00:00"/>
    <d v="2020-02-05T16:53:57"/>
    <x v="55"/>
    <m/>
    <n v="0"/>
    <n v="17175.009999999998"/>
    <x v="239"/>
  </r>
  <r>
    <s v="Housing B-17-DM-72-0001"/>
    <x v="2"/>
    <x v="7"/>
    <s v="R01H09RAP-DOH-LM"/>
    <n v="428728"/>
    <n v="9"/>
    <s v="Processed"/>
    <d v="2019-04-26T00:00:00"/>
    <d v="2019-04-26T12:41:22"/>
    <x v="4"/>
    <m/>
    <n v="0"/>
    <n v="69.989999999999995"/>
    <x v="240"/>
  </r>
  <r>
    <s v="Housing B-17-DM-72-0001"/>
    <x v="2"/>
    <x v="7"/>
    <s v="R01H09RAP-DOH-LM"/>
    <n v="436412"/>
    <n v="13"/>
    <s v="Processed"/>
    <d v="2019-07-01T00:00:00"/>
    <d v="2019-07-01T09:34:55"/>
    <x v="12"/>
    <m/>
    <n v="0"/>
    <n v="1066.49"/>
    <x v="241"/>
  </r>
  <r>
    <s v="Housing B-17-DM-72-0001"/>
    <x v="2"/>
    <x v="7"/>
    <s v="R01H09RAP-DOH-LM"/>
    <n v="437033"/>
    <n v="13"/>
    <s v="Processed"/>
    <d v="2019-07-08T00:00:00"/>
    <d v="2019-07-08T10:12:58"/>
    <x v="13"/>
    <m/>
    <n v="0"/>
    <n v="597.59"/>
    <x v="242"/>
  </r>
  <r>
    <s v="Housing B-17-DM-72-0001"/>
    <x v="2"/>
    <x v="7"/>
    <s v="R01H09RAP-DOH-LM"/>
    <n v="439735"/>
    <n v="13"/>
    <s v="Processed"/>
    <d v="2019-07-29T00:00:00"/>
    <d v="2019-07-29T11:29:58"/>
    <x v="17"/>
    <m/>
    <n v="0"/>
    <n v="480.29"/>
    <x v="243"/>
  </r>
  <r>
    <s v="Housing B-17-DM-72-0001"/>
    <x v="2"/>
    <x v="7"/>
    <s v="R01H09RAP-DOH-LM"/>
    <n v="444532"/>
    <n v="12"/>
    <s v="Processed"/>
    <d v="2019-09-20T00:00:00"/>
    <d v="2019-09-20T14:42:32"/>
    <x v="21"/>
    <m/>
    <n v="0"/>
    <n v="591.89"/>
    <x v="244"/>
  </r>
  <r>
    <s v="Housing B-17-DM-72-0001"/>
    <x v="2"/>
    <x v="7"/>
    <s v="R01H09RAP-DOH-LM"/>
    <n v="445412"/>
    <n v="11"/>
    <s v="Processed"/>
    <d v="2019-09-27T00:00:00"/>
    <d v="2019-09-27T12:05:10"/>
    <x v="22"/>
    <m/>
    <n v="0"/>
    <n v="86.37"/>
    <x v="245"/>
  </r>
  <r>
    <s v="Housing B-17-DM-72-0001"/>
    <x v="2"/>
    <x v="7"/>
    <s v="R01H09RAP-DOH-LM"/>
    <n v="447860"/>
    <n v="10"/>
    <s v="Processed"/>
    <d v="2019-10-11T00:00:00"/>
    <d v="2019-10-11T17:42:49"/>
    <x v="24"/>
    <m/>
    <n v="0"/>
    <n v="275.02"/>
    <x v="246"/>
  </r>
  <r>
    <s v="Housing B-17-DM-72-0001"/>
    <x v="2"/>
    <x v="7"/>
    <s v="R01H09RAP-DOH-LM"/>
    <n v="450265"/>
    <n v="10"/>
    <s v="Processed"/>
    <d v="2019-10-24T00:00:00"/>
    <d v="2019-10-24T16:13:40"/>
    <x v="25"/>
    <m/>
    <n v="0"/>
    <n v="91.05"/>
    <x v="247"/>
  </r>
  <r>
    <s v="Housing B-17-DM-72-0001"/>
    <x v="2"/>
    <x v="7"/>
    <s v="R01H09RAP-DOH-LM"/>
    <n v="450534"/>
    <n v="11"/>
    <s v="Processed"/>
    <d v="2019-10-28T00:00:00"/>
    <d v="2019-10-28T17:16:52"/>
    <x v="26"/>
    <m/>
    <n v="0"/>
    <n v="78.36"/>
    <x v="248"/>
  </r>
  <r>
    <s v="Housing B-17-DM-72-0001"/>
    <x v="2"/>
    <x v="7"/>
    <s v="R01H09RAP-DOH-LM"/>
    <n v="458614"/>
    <n v="11"/>
    <s v="Processed"/>
    <d v="2019-12-19T00:00:00"/>
    <d v="2019-12-19T16:59:23"/>
    <x v="43"/>
    <m/>
    <n v="0"/>
    <n v="157.9"/>
    <x v="249"/>
  </r>
  <r>
    <s v="Housing B-17-DM-72-0001"/>
    <x v="2"/>
    <x v="8"/>
    <s v="R01H11SIH-DOH-LM"/>
    <n v="418790"/>
    <n v="6"/>
    <s v="Processed"/>
    <d v="2019-02-08T00:00:00"/>
    <d v="2019-02-08T21:14:40"/>
    <x v="0"/>
    <m/>
    <n v="0"/>
    <n v="814.25"/>
    <x v="250"/>
  </r>
  <r>
    <s v="Housing B-17-DM-72-0001"/>
    <x v="2"/>
    <x v="8"/>
    <s v="R01H11SIH-DOH-LM"/>
    <n v="436412"/>
    <n v="14"/>
    <s v="Processed"/>
    <d v="2019-07-01T00:00:00"/>
    <d v="2019-07-01T09:34:55"/>
    <x v="12"/>
    <m/>
    <n v="0"/>
    <n v="374.17"/>
    <x v="251"/>
  </r>
  <r>
    <s v="Housing B-17-DM-72-0001"/>
    <x v="2"/>
    <x v="8"/>
    <s v="R01H11SIH-DOH-LM"/>
    <n v="437033"/>
    <n v="14"/>
    <s v="Processed"/>
    <d v="2019-07-08T00:00:00"/>
    <d v="2019-07-08T10:12:58"/>
    <x v="13"/>
    <m/>
    <n v="0"/>
    <n v="31.01"/>
    <x v="252"/>
  </r>
  <r>
    <s v="Housing B-17-DM-72-0001"/>
    <x v="2"/>
    <x v="8"/>
    <s v="R01H11SIH-DOH-LM"/>
    <n v="439735"/>
    <n v="14"/>
    <s v="Processed"/>
    <d v="2019-07-29T00:00:00"/>
    <d v="2019-07-29T11:29:58"/>
    <x v="17"/>
    <m/>
    <n v="0"/>
    <n v="169.56"/>
    <x v="253"/>
  </r>
  <r>
    <s v="Housing B-17-DM-72-0001"/>
    <x v="2"/>
    <x v="8"/>
    <s v="R01H11SIH-DOH-LM"/>
    <n v="445412"/>
    <n v="12"/>
    <s v="Processed"/>
    <d v="2019-09-27T00:00:00"/>
    <d v="2019-09-27T12:05:10"/>
    <x v="22"/>
    <m/>
    <n v="0"/>
    <n v="64.78"/>
    <x v="254"/>
  </r>
  <r>
    <s v="Housing B-17-DM-72-0001"/>
    <x v="2"/>
    <x v="8"/>
    <s v="R01H11SIH-DOH-LM"/>
    <n v="446816"/>
    <n v="10"/>
    <s v="Processed"/>
    <d v="2019-10-01T00:00:00"/>
    <d v="2019-10-01T18:02:02"/>
    <x v="23"/>
    <m/>
    <n v="0"/>
    <n v="91.08"/>
    <x v="255"/>
  </r>
  <r>
    <s v="Housing B-17-DM-72-0001"/>
    <x v="2"/>
    <x v="8"/>
    <s v="R01H11SIH-DOH-LM"/>
    <n v="461273"/>
    <n v="15"/>
    <s v="Processed"/>
    <d v="2020-01-14T00:00:00"/>
    <d v="2020-01-14T16:51:31"/>
    <x v="47"/>
    <m/>
    <n v="0"/>
    <n v="128.78"/>
    <x v="256"/>
  </r>
  <r>
    <s v="Housing B-17-DM-72-0001"/>
    <x v="2"/>
    <x v="8"/>
    <s v="R01H11SIH-DOH-LM"/>
    <n v="463944"/>
    <n v="13"/>
    <s v="Processed"/>
    <d v="2020-02-03T00:00:00"/>
    <d v="2020-02-03T15:51:37"/>
    <x v="53"/>
    <m/>
    <n v="0"/>
    <n v="273.51"/>
    <x v="257"/>
  </r>
  <r>
    <s v="Housing B-17-DM-72-0001"/>
    <x v="2"/>
    <x v="8"/>
    <s v="R01H11SIH-DOH-LM"/>
    <n v="464157"/>
    <n v="13"/>
    <s v="Processed"/>
    <d v="2020-02-05T00:00:00"/>
    <d v="2020-02-05T16:53:57"/>
    <x v="55"/>
    <m/>
    <n v="0"/>
    <n v="69.319999999999993"/>
    <x v="258"/>
  </r>
  <r>
    <s v="Housing B-17-DM-72-0001"/>
    <x v="2"/>
    <x v="9"/>
    <s v="R01H12HCP-DOH-LM"/>
    <n v="418790"/>
    <n v="7"/>
    <s v="Processed"/>
    <d v="2019-02-08T00:00:00"/>
    <d v="2019-02-08T21:14:40"/>
    <x v="0"/>
    <m/>
    <n v="0"/>
    <n v="450.72"/>
    <x v="259"/>
  </r>
  <r>
    <s v="Housing B-17-DM-72-0001"/>
    <x v="2"/>
    <x v="9"/>
    <s v="R01H12HCP-DOH-LM"/>
    <n v="428728"/>
    <n v="10"/>
    <s v="Processed"/>
    <d v="2019-04-26T00:00:00"/>
    <d v="2019-04-26T12:41:22"/>
    <x v="4"/>
    <m/>
    <n v="0"/>
    <n v="3274.73"/>
    <x v="260"/>
  </r>
  <r>
    <s v="Housing B-17-DM-72-0001"/>
    <x v="2"/>
    <x v="9"/>
    <s v="R01H12HCP-DOH-LM"/>
    <n v="429219"/>
    <n v="5"/>
    <s v="Processed"/>
    <d v="2019-04-30T00:00:00"/>
    <d v="2019-04-30T16:47:04"/>
    <x v="5"/>
    <m/>
    <n v="0"/>
    <n v="500.76"/>
    <x v="261"/>
  </r>
  <r>
    <s v="Housing B-17-DM-72-0001"/>
    <x v="2"/>
    <x v="9"/>
    <s v="R01H12HCP-DOH-LM"/>
    <n v="429398"/>
    <n v="5"/>
    <s v="Processed"/>
    <d v="2019-05-01T00:00:00"/>
    <d v="2019-05-01T15:38:33"/>
    <x v="6"/>
    <m/>
    <n v="0"/>
    <n v="72.48"/>
    <x v="262"/>
  </r>
  <r>
    <s v="Housing B-17-DM-72-0001"/>
    <x v="2"/>
    <x v="9"/>
    <s v="R01H12HCP-DOH-LM"/>
    <n v="431232"/>
    <n v="11"/>
    <s v="Processed"/>
    <d v="2019-05-16T00:00:00"/>
    <d v="2019-05-16T14:54:07"/>
    <x v="7"/>
    <m/>
    <n v="0"/>
    <n v="2858.65"/>
    <x v="263"/>
  </r>
  <r>
    <s v="Housing B-17-DM-72-0001"/>
    <x v="2"/>
    <x v="9"/>
    <s v="R01H12HCP-DOH-LM"/>
    <n v="436412"/>
    <n v="15"/>
    <s v="Processed"/>
    <d v="2019-07-01T00:00:00"/>
    <d v="2019-07-01T09:34:55"/>
    <x v="12"/>
    <m/>
    <n v="0"/>
    <n v="6307.59"/>
    <x v="264"/>
  </r>
  <r>
    <s v="Housing B-17-DM-72-0001"/>
    <x v="2"/>
    <x v="9"/>
    <s v="R01H12HCP-DOH-LM"/>
    <n v="437033"/>
    <n v="15"/>
    <s v="Processed"/>
    <d v="2019-07-08T00:00:00"/>
    <d v="2019-07-08T10:12:58"/>
    <x v="13"/>
    <m/>
    <n v="0"/>
    <n v="486.93"/>
    <x v="265"/>
  </r>
  <r>
    <s v="Housing B-17-DM-72-0001"/>
    <x v="2"/>
    <x v="9"/>
    <s v="R01H12HCP-DOH-LM"/>
    <n v="439735"/>
    <n v="15"/>
    <s v="Processed"/>
    <d v="2019-07-29T00:00:00"/>
    <d v="2019-07-29T11:29:58"/>
    <x v="17"/>
    <m/>
    <n v="0"/>
    <n v="430.45"/>
    <x v="266"/>
  </r>
  <r>
    <s v="Housing B-17-DM-72-0001"/>
    <x v="2"/>
    <x v="9"/>
    <s v="R01H12HCP-DOH-LM"/>
    <n v="444532"/>
    <n v="13"/>
    <s v="Processed"/>
    <d v="2019-09-20T00:00:00"/>
    <d v="2019-09-20T14:42:32"/>
    <x v="21"/>
    <m/>
    <n v="0"/>
    <n v="1177.97"/>
    <x v="267"/>
  </r>
  <r>
    <s v="Housing B-17-DM-72-0001"/>
    <x v="2"/>
    <x v="9"/>
    <s v="R01H12HCP-DOH-LM"/>
    <n v="445412"/>
    <n v="13"/>
    <s v="Processed"/>
    <d v="2019-09-27T00:00:00"/>
    <d v="2019-09-27T12:05:10"/>
    <x v="22"/>
    <m/>
    <n v="0"/>
    <n v="80.61"/>
    <x v="268"/>
  </r>
  <r>
    <s v="Housing B-17-DM-72-0001"/>
    <x v="2"/>
    <x v="9"/>
    <s v="R01H12HCP-DOH-LM"/>
    <n v="446816"/>
    <n v="11"/>
    <s v="Processed"/>
    <d v="2019-10-01T00:00:00"/>
    <d v="2019-10-01T18:02:02"/>
    <x v="23"/>
    <m/>
    <n v="0"/>
    <n v="320.24"/>
    <x v="269"/>
  </r>
  <r>
    <s v="Housing B-17-DM-72-0001"/>
    <x v="2"/>
    <x v="9"/>
    <s v="R01H12HCP-DOH-LM"/>
    <n v="447860"/>
    <n v="11"/>
    <s v="Processed"/>
    <d v="2019-10-11T00:00:00"/>
    <d v="2019-10-11T17:42:49"/>
    <x v="24"/>
    <m/>
    <n v="0"/>
    <n v="1118.43"/>
    <x v="270"/>
  </r>
  <r>
    <s v="Housing B-17-DM-72-0001"/>
    <x v="2"/>
    <x v="9"/>
    <s v="R01H12HCP-DOH-LM"/>
    <n v="450265"/>
    <n v="11"/>
    <s v="Processed"/>
    <d v="2019-10-24T00:00:00"/>
    <d v="2019-10-24T16:13:40"/>
    <x v="25"/>
    <m/>
    <n v="0"/>
    <n v="640.21"/>
    <x v="271"/>
  </r>
  <r>
    <s v="Housing B-17-DM-72-0001"/>
    <x v="2"/>
    <x v="9"/>
    <s v="R01H12HCP-DOH-LM"/>
    <n v="450534"/>
    <n v="12"/>
    <s v="Processed"/>
    <d v="2019-10-28T00:00:00"/>
    <d v="2019-10-28T17:16:52"/>
    <x v="26"/>
    <m/>
    <n v="0"/>
    <n v="39.83"/>
    <x v="272"/>
  </r>
  <r>
    <s v="Housing B-17-DM-72-0001"/>
    <x v="2"/>
    <x v="9"/>
    <s v="R01H12HCP-DOH-LM"/>
    <n v="452655"/>
    <n v="12"/>
    <s v="Processed"/>
    <d v="2019-11-08T00:00:00"/>
    <d v="2019-11-08T15:00:11"/>
    <x v="29"/>
    <m/>
    <n v="0"/>
    <n v="49.88"/>
    <x v="273"/>
  </r>
  <r>
    <s v="Housing B-17-DM-72-0001"/>
    <x v="2"/>
    <x v="9"/>
    <s v="R01H12HCP-DOH-LM"/>
    <n v="455336"/>
    <n v="11"/>
    <s v="Processed"/>
    <d v="2019-11-22T00:00:00"/>
    <d v="2019-11-22T19:54:04"/>
    <x v="33"/>
    <m/>
    <n v="0"/>
    <n v="811.21"/>
    <x v="274"/>
  </r>
  <r>
    <s v="Housing B-17-DM-72-0001"/>
    <x v="2"/>
    <x v="9"/>
    <s v="R01H12HCP-DOH-LM"/>
    <n v="455726"/>
    <n v="3"/>
    <s v="Processed"/>
    <d v="2019-11-26T00:00:00"/>
    <d v="2019-11-26T15:11:38"/>
    <x v="35"/>
    <m/>
    <n v="0"/>
    <n v="835.61"/>
    <x v="275"/>
  </r>
  <r>
    <s v="Housing B-17-DM-72-0001"/>
    <x v="2"/>
    <x v="9"/>
    <s v="R01H12HCP-DOH-LM"/>
    <n v="458614"/>
    <n v="12"/>
    <s v="Processed"/>
    <d v="2019-12-19T00:00:00"/>
    <d v="2019-12-19T16:59:23"/>
    <x v="43"/>
    <m/>
    <n v="0"/>
    <n v="221.75"/>
    <x v="276"/>
  </r>
  <r>
    <s v="Housing B-17-DM-72-0001"/>
    <x v="2"/>
    <x v="9"/>
    <s v="R01H12HCP-DOH-LM"/>
    <n v="458935"/>
    <n v="4"/>
    <s v="Processed"/>
    <d v="2019-12-23T00:00:00"/>
    <d v="2019-12-23T17:14:11"/>
    <x v="45"/>
    <m/>
    <n v="0"/>
    <n v="30.08"/>
    <x v="277"/>
  </r>
  <r>
    <s v="Housing B-17-DM-72-0001"/>
    <x v="2"/>
    <x v="9"/>
    <s v="R01H12HCP-DOH-LM"/>
    <n v="461273"/>
    <n v="16"/>
    <s v="Processed"/>
    <d v="2020-01-14T00:00:00"/>
    <d v="2020-01-14T16:51:31"/>
    <x v="47"/>
    <m/>
    <n v="0"/>
    <n v="808.91"/>
    <x v="278"/>
  </r>
  <r>
    <s v="Housing B-17-DM-72-0001"/>
    <x v="2"/>
    <x v="9"/>
    <s v="R01H12HCP-DOH-LM"/>
    <n v="462339"/>
    <n v="3"/>
    <s v="Processed"/>
    <d v="2020-01-22T00:00:00"/>
    <d v="2020-01-22T16:40:29"/>
    <x v="48"/>
    <m/>
    <n v="0"/>
    <n v="3902.06"/>
    <x v="279"/>
  </r>
  <r>
    <s v="Housing B-17-DM-72-0001"/>
    <x v="2"/>
    <x v="9"/>
    <s v="R01H12HCP-DOH-LM"/>
    <n v="462477"/>
    <n v="1"/>
    <s v="Processed"/>
    <d v="2020-01-23T00:00:00"/>
    <d v="2020-01-23T16:32:03"/>
    <x v="63"/>
    <m/>
    <n v="0"/>
    <n v="27620.06"/>
    <x v="280"/>
  </r>
  <r>
    <s v="Housing B-17-DM-72-0001"/>
    <x v="2"/>
    <x v="9"/>
    <s v="R01H12HCP-DOH-LM"/>
    <n v="463140"/>
    <n v="2"/>
    <s v="Processed"/>
    <d v="2020-01-28T00:00:00"/>
    <d v="2020-01-28T16:12:59"/>
    <x v="50"/>
    <m/>
    <n v="0"/>
    <n v="9058.34"/>
    <x v="281"/>
  </r>
  <r>
    <s v="Housing B-17-DM-72-0001"/>
    <x v="2"/>
    <x v="9"/>
    <s v="R01H12HCP-DOH-LM"/>
    <n v="463944"/>
    <n v="14"/>
    <s v="Processed"/>
    <d v="2020-02-03T00:00:00"/>
    <d v="2020-02-03T15:51:37"/>
    <x v="53"/>
    <m/>
    <n v="0"/>
    <n v="1430.74"/>
    <x v="282"/>
  </r>
  <r>
    <s v="Housing B-17-DM-72-0001"/>
    <x v="2"/>
    <x v="9"/>
    <s v="R01H12HCP-DOH-LM"/>
    <n v="464157"/>
    <n v="14"/>
    <s v="Processed"/>
    <d v="2020-02-05T00:00:00"/>
    <d v="2020-02-05T16:53:57"/>
    <x v="55"/>
    <m/>
    <n v="0"/>
    <n v="7733.93"/>
    <x v="283"/>
  </r>
  <r>
    <s v="Housing B-17-DM-72-0001"/>
    <x v="2"/>
    <x v="10"/>
    <s v="R01H13LIH-AFV-LM"/>
    <n v="418790"/>
    <n v="10"/>
    <s v="Processed"/>
    <d v="2019-02-08T00:00:00"/>
    <d v="2019-02-08T21:14:40"/>
    <x v="0"/>
    <m/>
    <n v="0"/>
    <n v="578.53"/>
    <x v="284"/>
  </r>
  <r>
    <s v="Housing B-17-DM-72-0001"/>
    <x v="2"/>
    <x v="10"/>
    <s v="R01H13LIH-AFV-LM"/>
    <n v="428728"/>
    <n v="14"/>
    <s v="Processed"/>
    <d v="2019-04-26T00:00:00"/>
    <d v="2019-04-26T12:41:22"/>
    <x v="4"/>
    <m/>
    <n v="0"/>
    <n v="33.82"/>
    <x v="285"/>
  </r>
  <r>
    <s v="Housing B-17-DM-72-0001"/>
    <x v="2"/>
    <x v="10"/>
    <s v="R01H13LIH-AFV-LM"/>
    <n v="429219"/>
    <n v="6"/>
    <s v="Processed"/>
    <d v="2019-04-30T00:00:00"/>
    <d v="2019-04-30T16:47:04"/>
    <x v="5"/>
    <m/>
    <n v="0"/>
    <n v="168.25"/>
    <x v="286"/>
  </r>
  <r>
    <s v="Housing B-17-DM-72-0001"/>
    <x v="2"/>
    <x v="10"/>
    <s v="R01H13LIH-AFV-LM"/>
    <n v="429398"/>
    <n v="7"/>
    <s v="Processed"/>
    <d v="2019-05-01T00:00:00"/>
    <d v="2019-05-01T15:38:33"/>
    <x v="6"/>
    <m/>
    <n v="0"/>
    <n v="449.23"/>
    <x v="287"/>
  </r>
  <r>
    <s v="Housing B-17-DM-72-0001"/>
    <x v="2"/>
    <x v="10"/>
    <s v="R01H13LIH-AFV-LM"/>
    <n v="433993"/>
    <n v="4"/>
    <s v="Processed"/>
    <d v="2019-06-10T00:00:00"/>
    <d v="2019-06-10T14:35:12"/>
    <x v="9"/>
    <m/>
    <n v="0"/>
    <n v="36.9"/>
    <x v="288"/>
  </r>
  <r>
    <s v="Housing B-17-DM-72-0001"/>
    <x v="2"/>
    <x v="10"/>
    <s v="R01H13LIH-AFV-LM"/>
    <n v="434495"/>
    <n v="4"/>
    <s v="Processed"/>
    <d v="2019-06-13T00:00:00"/>
    <d v="2019-06-13T10:54:02"/>
    <x v="10"/>
    <m/>
    <n v="0"/>
    <n v="83.45"/>
    <x v="289"/>
  </r>
  <r>
    <s v="Housing B-17-DM-72-0001"/>
    <x v="2"/>
    <x v="10"/>
    <s v="R01H13LIH-AFV-LM"/>
    <n v="436412"/>
    <n v="18"/>
    <s v="Processed"/>
    <d v="2019-07-01T00:00:00"/>
    <d v="2019-07-01T09:34:55"/>
    <x v="12"/>
    <m/>
    <n v="0"/>
    <n v="3158.65"/>
    <x v="290"/>
  </r>
  <r>
    <s v="Housing B-17-DM-72-0001"/>
    <x v="2"/>
    <x v="10"/>
    <s v="R01H13LIH-AFV-LM"/>
    <n v="437033"/>
    <n v="18"/>
    <s v="Processed"/>
    <d v="2019-07-08T00:00:00"/>
    <d v="2019-07-08T10:12:58"/>
    <x v="13"/>
    <m/>
    <n v="0"/>
    <n v="1709.32"/>
    <x v="291"/>
  </r>
  <r>
    <s v="Housing B-17-DM-72-0001"/>
    <x v="2"/>
    <x v="10"/>
    <s v="R01H13LIH-AFV-LM"/>
    <n v="439735"/>
    <n v="20"/>
    <s v="Processed"/>
    <d v="2019-07-29T00:00:00"/>
    <d v="2019-07-29T11:29:58"/>
    <x v="17"/>
    <m/>
    <n v="0"/>
    <n v="1258.29"/>
    <x v="292"/>
  </r>
  <r>
    <s v="Housing B-17-DM-72-0001"/>
    <x v="2"/>
    <x v="10"/>
    <s v="R01H13LIH-AFV-LM"/>
    <n v="444532"/>
    <n v="19"/>
    <s v="Processed"/>
    <d v="2019-09-20T00:00:00"/>
    <d v="2019-09-20T14:42:32"/>
    <x v="21"/>
    <m/>
    <n v="0"/>
    <n v="6124.93"/>
    <x v="293"/>
  </r>
  <r>
    <s v="Housing B-17-DM-72-0001"/>
    <x v="2"/>
    <x v="10"/>
    <s v="R01H13LIH-AFV-LM"/>
    <n v="445412"/>
    <n v="18"/>
    <s v="Processed"/>
    <d v="2019-09-27T00:00:00"/>
    <d v="2019-09-27T12:05:10"/>
    <x v="22"/>
    <m/>
    <n v="0"/>
    <n v="2749.13"/>
    <x v="294"/>
  </r>
  <r>
    <s v="Housing B-17-DM-72-0001"/>
    <x v="2"/>
    <x v="10"/>
    <s v="R01H13LIH-AFV-LM"/>
    <n v="446816"/>
    <n v="16"/>
    <s v="Processed"/>
    <d v="2019-10-01T00:00:00"/>
    <d v="2019-10-01T18:02:02"/>
    <x v="23"/>
    <m/>
    <n v="0"/>
    <n v="1753.75"/>
    <x v="295"/>
  </r>
  <r>
    <s v="Housing B-17-DM-72-0001"/>
    <x v="2"/>
    <x v="10"/>
    <s v="R01H13LIH-AFV-LM"/>
    <n v="447860"/>
    <n v="16"/>
    <s v="Processed"/>
    <d v="2019-10-11T00:00:00"/>
    <d v="2019-10-11T17:42:49"/>
    <x v="24"/>
    <m/>
    <n v="0"/>
    <n v="1900.3"/>
    <x v="296"/>
  </r>
  <r>
    <s v="Housing B-17-DM-72-0001"/>
    <x v="2"/>
    <x v="10"/>
    <s v="R01H13LIH-AFV-LM"/>
    <n v="450265"/>
    <n v="16"/>
    <s v="Processed"/>
    <d v="2019-10-24T00:00:00"/>
    <d v="2019-10-24T16:13:40"/>
    <x v="25"/>
    <m/>
    <n v="0"/>
    <n v="1663.2"/>
    <x v="297"/>
  </r>
  <r>
    <s v="Housing B-17-DM-72-0001"/>
    <x v="2"/>
    <x v="10"/>
    <s v="R01H13LIH-AFV-LM"/>
    <n v="450534"/>
    <n v="16"/>
    <s v="Processed"/>
    <d v="2019-10-28T00:00:00"/>
    <d v="2019-10-28T17:16:52"/>
    <x v="26"/>
    <m/>
    <n v="0"/>
    <n v="1689.99"/>
    <x v="298"/>
  </r>
  <r>
    <s v="Housing B-17-DM-72-0001"/>
    <x v="2"/>
    <x v="10"/>
    <s v="R01H13LIH-AFV-LM"/>
    <n v="452528"/>
    <n v="2"/>
    <s v="Processed"/>
    <d v="2019-11-12T00:00:00"/>
    <d v="2019-11-12T11:07:07"/>
    <x v="30"/>
    <m/>
    <n v="0"/>
    <n v="6644.56"/>
    <x v="299"/>
  </r>
  <r>
    <s v="Housing B-17-DM-72-0001"/>
    <x v="2"/>
    <x v="10"/>
    <s v="R01H13LIH-AFV-LM"/>
    <n v="452655"/>
    <n v="17"/>
    <s v="Processed"/>
    <d v="2019-11-08T00:00:00"/>
    <d v="2019-11-08T15:00:11"/>
    <x v="29"/>
    <m/>
    <n v="0"/>
    <n v="1736.62"/>
    <x v="300"/>
  </r>
  <r>
    <s v="Housing B-17-DM-72-0001"/>
    <x v="2"/>
    <x v="10"/>
    <s v="R01H13LIH-AFV-LM"/>
    <n v="455336"/>
    <n v="14"/>
    <s v="Processed"/>
    <d v="2019-11-22T00:00:00"/>
    <d v="2019-11-22T19:54:04"/>
    <x v="33"/>
    <m/>
    <n v="0"/>
    <n v="2058.8200000000002"/>
    <x v="301"/>
  </r>
  <r>
    <s v="Housing B-17-DM-72-0001"/>
    <x v="2"/>
    <x v="10"/>
    <s v="R01H13LIH-AFV-LM"/>
    <n v="458614"/>
    <n v="17"/>
    <s v="Processed"/>
    <d v="2019-12-19T00:00:00"/>
    <d v="2019-12-19T16:59:23"/>
    <x v="43"/>
    <m/>
    <n v="0"/>
    <n v="1496.9"/>
    <x v="302"/>
  </r>
  <r>
    <s v="Housing B-17-DM-72-0001"/>
    <x v="2"/>
    <x v="10"/>
    <s v="R01H13LIH-AFV-LM"/>
    <n v="461273"/>
    <n v="21"/>
    <s v="Processed"/>
    <d v="2020-01-14T00:00:00"/>
    <d v="2020-01-14T16:51:31"/>
    <x v="47"/>
    <m/>
    <n v="0"/>
    <n v="1784.09"/>
    <x v="303"/>
  </r>
  <r>
    <s v="Housing B-17-DM-72-0001"/>
    <x v="2"/>
    <x v="10"/>
    <s v="R01H13LIH-AFV-LM"/>
    <n v="463944"/>
    <n v="19"/>
    <s v="Processed"/>
    <d v="2020-02-03T00:00:00"/>
    <d v="2020-02-03T15:51:37"/>
    <x v="53"/>
    <m/>
    <n v="0"/>
    <n v="2485.79"/>
    <x v="304"/>
  </r>
  <r>
    <s v="Housing B-17-DM-72-0001"/>
    <x v="2"/>
    <x v="10"/>
    <s v="R01H13LIH-AFV-LM"/>
    <n v="464157"/>
    <n v="18"/>
    <s v="Processed"/>
    <d v="2020-02-05T00:00:00"/>
    <d v="2020-02-05T16:53:57"/>
    <x v="55"/>
    <m/>
    <n v="0"/>
    <n v="1496.72"/>
    <x v="305"/>
  </r>
  <r>
    <s v="Housing B-17-DM-72-0001"/>
    <x v="2"/>
    <x v="11"/>
    <s v="R01H14HER-DOH-LM"/>
    <n v="444532"/>
    <n v="14"/>
    <s v="Processed"/>
    <d v="2019-09-20T00:00:00"/>
    <d v="2019-09-20T14:42:32"/>
    <x v="21"/>
    <m/>
    <n v="0"/>
    <n v="33.409999999999997"/>
    <x v="306"/>
  </r>
  <r>
    <s v="Infrastructure B-17-DM-72-0001"/>
    <x v="3"/>
    <x v="12"/>
    <s v="R01I21FEM-DOH-LM"/>
    <n v="418790"/>
    <n v="8"/>
    <s v="Processed"/>
    <d v="2019-02-08T00:00:00"/>
    <d v="2019-02-08T21:14:40"/>
    <x v="0"/>
    <m/>
    <n v="0"/>
    <n v="632.54999999999995"/>
    <x v="307"/>
  </r>
  <r>
    <s v="Infrastructure B-17-DM-72-0001"/>
    <x v="3"/>
    <x v="12"/>
    <s v="R01I21FEM-DOH-LM"/>
    <n v="428728"/>
    <n v="11"/>
    <s v="Processed"/>
    <d v="2019-04-26T00:00:00"/>
    <d v="2019-04-26T12:41:22"/>
    <x v="4"/>
    <m/>
    <n v="0"/>
    <n v="61.68"/>
    <x v="308"/>
  </r>
  <r>
    <s v="Infrastructure B-17-DM-72-0001"/>
    <x v="3"/>
    <x v="12"/>
    <s v="R01I21FEM-DOH-LM"/>
    <n v="439735"/>
    <n v="16"/>
    <s v="Processed"/>
    <d v="2019-07-29T00:00:00"/>
    <d v="2019-07-29T11:29:58"/>
    <x v="17"/>
    <m/>
    <n v="0"/>
    <n v="240.08"/>
    <x v="309"/>
  </r>
  <r>
    <s v="Infrastructure B-17-DM-72-0001"/>
    <x v="3"/>
    <x v="12"/>
    <s v="R01I21FEM-DOH-LM"/>
    <n v="444532"/>
    <n v="15"/>
    <s v="Processed"/>
    <d v="2019-09-20T00:00:00"/>
    <d v="2019-09-20T14:42:32"/>
    <x v="21"/>
    <m/>
    <n v="0"/>
    <n v="575.37"/>
    <x v="310"/>
  </r>
  <r>
    <s v="Infrastructure B-17-DM-72-0001"/>
    <x v="3"/>
    <x v="12"/>
    <s v="R01I21FEM-DOH-LM"/>
    <n v="445412"/>
    <n v="14"/>
    <s v="Processed"/>
    <d v="2019-09-27T00:00:00"/>
    <d v="2019-09-27T12:05:10"/>
    <x v="22"/>
    <m/>
    <n v="0"/>
    <n v="540.80999999999995"/>
    <x v="311"/>
  </r>
  <r>
    <s v="Infrastructure B-17-DM-72-0001"/>
    <x v="3"/>
    <x v="12"/>
    <s v="R01I21FEM-DOH-LM"/>
    <n v="446816"/>
    <n v="12"/>
    <s v="Processed"/>
    <d v="2019-10-01T00:00:00"/>
    <d v="2019-10-01T18:02:02"/>
    <x v="23"/>
    <m/>
    <n v="0"/>
    <n v="92.14"/>
    <x v="312"/>
  </r>
  <r>
    <s v="Infrastructure B-17-DM-72-0001"/>
    <x v="3"/>
    <x v="12"/>
    <s v="R01I21FEM-DOH-LM"/>
    <n v="447860"/>
    <n v="12"/>
    <s v="Processed"/>
    <d v="2019-10-11T00:00:00"/>
    <d v="2019-10-11T17:42:49"/>
    <x v="24"/>
    <m/>
    <n v="0"/>
    <n v="116.79"/>
    <x v="313"/>
  </r>
  <r>
    <s v="Infrastructure B-17-DM-72-0001"/>
    <x v="3"/>
    <x v="12"/>
    <s v="R01I21FEM-DOH-LM"/>
    <n v="450265"/>
    <n v="12"/>
    <s v="Processed"/>
    <d v="2019-10-24T00:00:00"/>
    <d v="2019-10-24T16:13:40"/>
    <x v="25"/>
    <m/>
    <n v="0"/>
    <n v="322.51"/>
    <x v="314"/>
  </r>
  <r>
    <s v="Infrastructure B-17-DM-72-0001"/>
    <x v="3"/>
    <x v="12"/>
    <s v="R01I21FEM-DOH-LM"/>
    <n v="450534"/>
    <n v="13"/>
    <s v="Processed"/>
    <d v="2019-10-28T00:00:00"/>
    <d v="2019-10-28T17:16:52"/>
    <x v="26"/>
    <m/>
    <n v="0"/>
    <n v="395.24"/>
    <x v="315"/>
  </r>
  <r>
    <s v="Infrastructure B-17-DM-72-0001"/>
    <x v="3"/>
    <x v="12"/>
    <s v="R01I21FEM-DOH-LM"/>
    <n v="452655"/>
    <n v="13"/>
    <s v="Processed"/>
    <d v="2019-11-08T00:00:00"/>
    <d v="2019-11-08T15:00:11"/>
    <x v="29"/>
    <m/>
    <n v="0"/>
    <n v="109.61"/>
    <x v="316"/>
  </r>
  <r>
    <s v="Infrastructure B-17-DM-72-0001"/>
    <x v="3"/>
    <x v="12"/>
    <s v="R01I21FEM-DOH-LM"/>
    <n v="458614"/>
    <n v="13"/>
    <s v="Processed"/>
    <d v="2019-12-19T00:00:00"/>
    <d v="2019-12-19T16:59:23"/>
    <x v="43"/>
    <m/>
    <n v="0"/>
    <n v="105.2"/>
    <x v="317"/>
  </r>
  <r>
    <s v="Infrastructure B-17-DM-72-0001"/>
    <x v="3"/>
    <x v="12"/>
    <s v="R01I21FEM-DOH-LM"/>
    <n v="461273"/>
    <n v="17"/>
    <s v="Processed"/>
    <d v="2020-01-14T00:00:00"/>
    <d v="2020-01-14T16:51:31"/>
    <x v="47"/>
    <m/>
    <n v="0"/>
    <n v="105.86"/>
    <x v="318"/>
  </r>
  <r>
    <s v="Infrastructure B-17-DM-72-0001"/>
    <x v="3"/>
    <x v="12"/>
    <s v="R01I21FEM-DOH-LM"/>
    <n v="463944"/>
    <n v="15"/>
    <s v="Processed"/>
    <d v="2020-02-03T00:00:00"/>
    <d v="2020-02-03T15:51:37"/>
    <x v="53"/>
    <m/>
    <n v="0"/>
    <n v="224.6"/>
    <x v="319"/>
  </r>
  <r>
    <s v="Infrastructure B-17-DM-72-0001"/>
    <x v="3"/>
    <x v="12"/>
    <s v="R01I21FEM-DOH-LM"/>
    <n v="464157"/>
    <n v="15"/>
    <s v="Processed"/>
    <d v="2020-02-05T00:00:00"/>
    <d v="2020-02-05T16:53:57"/>
    <x v="55"/>
    <m/>
    <n v="0"/>
    <n v="259.25"/>
    <x v="320"/>
  </r>
  <r>
    <s v="Infrastructure B-17-DM-72-0001"/>
    <x v="3"/>
    <x v="12"/>
    <s v="R01I21FEM-DOH-UN"/>
    <n v="428728"/>
    <n v="12"/>
    <s v="Processed"/>
    <d v="2019-04-26T00:00:00"/>
    <d v="2019-04-26T12:41:22"/>
    <x v="4"/>
    <m/>
    <n v="0"/>
    <n v="26.44"/>
    <x v="321"/>
  </r>
  <r>
    <s v="Infrastructure B-17-DM-72-0001"/>
    <x v="3"/>
    <x v="12"/>
    <s v="R01I21FEM-DOH-UN"/>
    <n v="439735"/>
    <n v="17"/>
    <s v="Processed"/>
    <d v="2019-07-29T00:00:00"/>
    <d v="2019-07-29T11:29:58"/>
    <x v="17"/>
    <m/>
    <n v="0"/>
    <n v="102.88"/>
    <x v="322"/>
  </r>
  <r>
    <s v="Infrastructure B-17-DM-72-0001"/>
    <x v="3"/>
    <x v="12"/>
    <s v="R01I21FEM-DOH-UN"/>
    <n v="444532"/>
    <n v="16"/>
    <s v="Processed"/>
    <d v="2019-09-20T00:00:00"/>
    <d v="2019-09-20T14:42:32"/>
    <x v="21"/>
    <m/>
    <n v="0"/>
    <n v="246.6"/>
    <x v="323"/>
  </r>
  <r>
    <s v="Infrastructure B-17-DM-72-0001"/>
    <x v="3"/>
    <x v="12"/>
    <s v="R01I21FEM-DOH-UN"/>
    <n v="445412"/>
    <n v="15"/>
    <s v="Processed"/>
    <d v="2019-09-27T00:00:00"/>
    <d v="2019-09-27T12:05:10"/>
    <x v="22"/>
    <m/>
    <n v="0"/>
    <n v="231.77"/>
    <x v="324"/>
  </r>
  <r>
    <s v="Infrastructure B-17-DM-72-0001"/>
    <x v="3"/>
    <x v="12"/>
    <s v="R01I21FEM-DOH-UN"/>
    <n v="446816"/>
    <n v="13"/>
    <s v="Processed"/>
    <d v="2019-10-01T00:00:00"/>
    <d v="2019-10-01T18:02:02"/>
    <x v="23"/>
    <m/>
    <n v="0"/>
    <n v="39.5"/>
    <x v="325"/>
  </r>
  <r>
    <s v="Infrastructure B-17-DM-72-0001"/>
    <x v="3"/>
    <x v="12"/>
    <s v="R01I21FEM-DOH-UN"/>
    <n v="447860"/>
    <n v="13"/>
    <s v="Processed"/>
    <d v="2019-10-11T00:00:00"/>
    <d v="2019-10-11T17:42:49"/>
    <x v="24"/>
    <m/>
    <n v="0"/>
    <n v="50.06"/>
    <x v="326"/>
  </r>
  <r>
    <s v="Infrastructure B-17-DM-72-0001"/>
    <x v="3"/>
    <x v="12"/>
    <s v="R01I21FEM-DOH-UN"/>
    <n v="450265"/>
    <n v="13"/>
    <s v="Processed"/>
    <d v="2019-10-24T00:00:00"/>
    <d v="2019-10-24T16:13:40"/>
    <x v="25"/>
    <m/>
    <n v="0"/>
    <n v="138.22999999999999"/>
    <x v="327"/>
  </r>
  <r>
    <s v="Infrastructure B-17-DM-72-0001"/>
    <x v="3"/>
    <x v="12"/>
    <s v="R01I21FEM-DOH-UN"/>
    <n v="450534"/>
    <n v="14"/>
    <s v="Processed"/>
    <d v="2019-10-28T00:00:00"/>
    <d v="2019-10-28T17:16:52"/>
    <x v="26"/>
    <m/>
    <n v="0"/>
    <n v="169.39"/>
    <x v="328"/>
  </r>
  <r>
    <s v="Infrastructure B-17-DM-72-0001"/>
    <x v="3"/>
    <x v="12"/>
    <s v="R01I21FEM-DOH-UN"/>
    <n v="452655"/>
    <n v="14"/>
    <s v="Processed"/>
    <d v="2019-11-08T00:00:00"/>
    <d v="2019-11-08T15:00:11"/>
    <x v="29"/>
    <m/>
    <n v="0"/>
    <n v="46.97"/>
    <x v="329"/>
  </r>
  <r>
    <s v="Infrastructure B-17-DM-72-0001"/>
    <x v="3"/>
    <x v="12"/>
    <s v="R01I21FEM-DOH-UN"/>
    <n v="458614"/>
    <n v="14"/>
    <s v="Processed"/>
    <d v="2019-12-19T00:00:00"/>
    <d v="2019-12-19T16:59:23"/>
    <x v="43"/>
    <m/>
    <n v="0"/>
    <n v="45.09"/>
    <x v="330"/>
  </r>
  <r>
    <s v="Infrastructure B-17-DM-72-0001"/>
    <x v="3"/>
    <x v="12"/>
    <s v="R01I21FEM-DOH-UN"/>
    <n v="461273"/>
    <n v="18"/>
    <s v="Processed"/>
    <d v="2020-01-14T00:00:00"/>
    <d v="2020-01-14T16:51:31"/>
    <x v="47"/>
    <m/>
    <n v="0"/>
    <n v="45.37"/>
    <x v="331"/>
  </r>
  <r>
    <s v="Infrastructure B-17-DM-72-0001"/>
    <x v="3"/>
    <x v="12"/>
    <s v="R01I21FEM-DOH-UN"/>
    <n v="463944"/>
    <n v="16"/>
    <s v="Processed"/>
    <d v="2020-02-03T00:00:00"/>
    <d v="2020-02-03T15:51:37"/>
    <x v="53"/>
    <m/>
    <n v="0"/>
    <n v="96.26"/>
    <x v="332"/>
  </r>
  <r>
    <s v="Infrastructure B-17-DM-72-0001"/>
    <x v="3"/>
    <x v="12"/>
    <s v="R01I21FEM-DOH-UN"/>
    <n v="464157"/>
    <n v="16"/>
    <s v="Processed"/>
    <d v="2020-02-05T00:00:00"/>
    <d v="2020-02-05T16:53:57"/>
    <x v="55"/>
    <m/>
    <n v="0"/>
    <n v="111.11"/>
    <x v="333"/>
  </r>
  <r>
    <s v="Planning B-17-DM-72-0001"/>
    <x v="4"/>
    <x v="13"/>
    <s v="R01P02CRP-FPR-NA"/>
    <n v="418790"/>
    <n v="1"/>
    <s v="Processed"/>
    <d v="2019-02-08T00:00:00"/>
    <d v="2019-02-08T21:14:40"/>
    <x v="0"/>
    <m/>
    <n v="0"/>
    <n v="998.8"/>
    <x v="334"/>
  </r>
  <r>
    <s v="Planning B-17-DM-72-0001"/>
    <x v="4"/>
    <x v="13"/>
    <s v="R01P02CRP-FPR-NA"/>
    <n v="428728"/>
    <n v="5"/>
    <s v="Processed"/>
    <d v="2019-04-26T00:00:00"/>
    <d v="2019-04-26T12:41:22"/>
    <x v="4"/>
    <m/>
    <n v="0"/>
    <n v="1359.48"/>
    <x v="335"/>
  </r>
  <r>
    <s v="Planning B-17-DM-72-0001"/>
    <x v="4"/>
    <x v="13"/>
    <s v="R01P02CRP-FPR-NA"/>
    <n v="429219"/>
    <n v="1"/>
    <s v="Processed"/>
    <d v="2019-04-30T00:00:00"/>
    <d v="2019-04-30T16:47:04"/>
    <x v="5"/>
    <m/>
    <n v="0"/>
    <n v="46.78"/>
    <x v="336"/>
  </r>
  <r>
    <s v="Planning B-17-DM-72-0001"/>
    <x v="4"/>
    <x v="13"/>
    <s v="R01P02CRP-FPR-NA"/>
    <n v="429398"/>
    <n v="1"/>
    <s v="Processed"/>
    <d v="2019-05-01T00:00:00"/>
    <d v="2019-05-01T15:38:33"/>
    <x v="6"/>
    <m/>
    <n v="0"/>
    <n v="1456.91"/>
    <x v="337"/>
  </r>
  <r>
    <s v="Planning B-17-DM-72-0001"/>
    <x v="4"/>
    <x v="13"/>
    <s v="R01P02CRP-FPR-NA"/>
    <n v="431232"/>
    <n v="7"/>
    <s v="Processed"/>
    <d v="2019-05-16T00:00:00"/>
    <d v="2019-05-16T14:54:07"/>
    <x v="7"/>
    <m/>
    <n v="0"/>
    <n v="2715.39"/>
    <x v="338"/>
  </r>
  <r>
    <s v="Planning B-17-DM-72-0001"/>
    <x v="4"/>
    <x v="13"/>
    <s v="R01P02CRP-FPR-NA"/>
    <n v="436412"/>
    <n v="8"/>
    <s v="Processed"/>
    <d v="2019-07-01T00:00:00"/>
    <d v="2019-07-01T09:34:55"/>
    <x v="12"/>
    <m/>
    <n v="0"/>
    <n v="5623.14"/>
    <x v="339"/>
  </r>
  <r>
    <s v="Planning B-17-DM-72-0001"/>
    <x v="4"/>
    <x v="13"/>
    <s v="R01P02CRP-FPR-NA"/>
    <n v="437033"/>
    <n v="8"/>
    <s v="Processed"/>
    <d v="2019-07-08T00:00:00"/>
    <d v="2019-07-08T10:12:58"/>
    <x v="13"/>
    <m/>
    <n v="0"/>
    <n v="1020.2"/>
    <x v="340"/>
  </r>
  <r>
    <s v="Planning B-17-DM-72-0001"/>
    <x v="4"/>
    <x v="13"/>
    <s v="R01P02CRP-FPR-NA"/>
    <n v="439735"/>
    <n v="8"/>
    <s v="Processed"/>
    <d v="2019-07-29T00:00:00"/>
    <d v="2019-07-29T11:29:58"/>
    <x v="17"/>
    <m/>
    <n v="0"/>
    <n v="597.05999999999995"/>
    <x v="341"/>
  </r>
  <r>
    <s v="Planning B-17-DM-72-0001"/>
    <x v="4"/>
    <x v="13"/>
    <s v="R01P02CRP-FPR-NA"/>
    <n v="440812"/>
    <n v="1"/>
    <s v="Processed"/>
    <d v="2019-08-07T00:00:00"/>
    <d v="2019-08-07T17:27:14"/>
    <x v="19"/>
    <m/>
    <n v="0"/>
    <n v="16101.24"/>
    <x v="342"/>
  </r>
  <r>
    <s v="Planning B-17-DM-72-0001"/>
    <x v="4"/>
    <x v="13"/>
    <s v="R01P02CRP-FPR-NA"/>
    <n v="441267"/>
    <n v="1"/>
    <s v="Processed"/>
    <d v="2019-08-19T00:00:00"/>
    <d v="2019-08-19T09:14:35"/>
    <x v="64"/>
    <m/>
    <n v="0"/>
    <n v="56692.94"/>
    <x v="343"/>
  </r>
  <r>
    <s v="Planning B-17-DM-72-0001"/>
    <x v="4"/>
    <x v="13"/>
    <s v="R01P02CRP-FPR-NA"/>
    <n v="444532"/>
    <n v="7"/>
    <s v="Processed"/>
    <d v="2019-09-20T00:00:00"/>
    <d v="2019-09-20T14:42:32"/>
    <x v="21"/>
    <m/>
    <n v="0"/>
    <n v="4496.05"/>
    <x v="344"/>
  </r>
  <r>
    <s v="Planning B-17-DM-72-0001"/>
    <x v="4"/>
    <x v="13"/>
    <s v="R01P02CRP-FPR-NA"/>
    <n v="445412"/>
    <n v="6"/>
    <s v="Processed"/>
    <d v="2019-09-27T00:00:00"/>
    <d v="2019-09-27T12:05:10"/>
    <x v="22"/>
    <m/>
    <n v="0"/>
    <n v="1563.81"/>
    <x v="345"/>
  </r>
  <r>
    <s v="Planning B-17-DM-72-0001"/>
    <x v="4"/>
    <x v="13"/>
    <s v="R01P02CRP-FPR-NA"/>
    <n v="446816"/>
    <n v="5"/>
    <s v="Processed"/>
    <d v="2019-10-01T00:00:00"/>
    <d v="2019-10-01T18:02:02"/>
    <x v="23"/>
    <m/>
    <n v="0"/>
    <n v="1278.04"/>
    <x v="346"/>
  </r>
  <r>
    <s v="Planning B-17-DM-72-0001"/>
    <x v="4"/>
    <x v="13"/>
    <s v="R01P02CRP-FPR-NA"/>
    <n v="447860"/>
    <n v="5"/>
    <s v="Processed"/>
    <d v="2019-10-11T00:00:00"/>
    <d v="2019-10-11T17:42:49"/>
    <x v="24"/>
    <m/>
    <n v="0"/>
    <n v="476.9"/>
    <x v="347"/>
  </r>
  <r>
    <s v="Planning B-17-DM-72-0001"/>
    <x v="4"/>
    <x v="13"/>
    <s v="R01P02CRP-FPR-NA"/>
    <n v="450265"/>
    <n v="5"/>
    <s v="Processed"/>
    <d v="2019-10-24T00:00:00"/>
    <d v="2019-10-24T16:13:40"/>
    <x v="25"/>
    <m/>
    <n v="0"/>
    <n v="938.94"/>
    <x v="348"/>
  </r>
  <r>
    <s v="Planning B-17-DM-72-0001"/>
    <x v="4"/>
    <x v="13"/>
    <s v="R01P02CRP-FPR-NA"/>
    <n v="450534"/>
    <n v="6"/>
    <s v="Processed"/>
    <d v="2019-10-28T00:00:00"/>
    <d v="2019-10-28T17:16:52"/>
    <x v="26"/>
    <m/>
    <n v="0"/>
    <n v="907.19"/>
    <x v="349"/>
  </r>
  <r>
    <s v="Planning B-17-DM-72-0001"/>
    <x v="4"/>
    <x v="13"/>
    <s v="R01P02CRP-FPR-NA"/>
    <n v="452655"/>
    <n v="7"/>
    <s v="Processed"/>
    <d v="2019-11-08T00:00:00"/>
    <d v="2019-11-08T15:00:11"/>
    <x v="29"/>
    <m/>
    <n v="0"/>
    <n v="539.83000000000004"/>
    <x v="350"/>
  </r>
  <r>
    <s v="Planning B-17-DM-72-0001"/>
    <x v="4"/>
    <x v="13"/>
    <s v="R01P02CRP-FPR-NA"/>
    <n v="453415"/>
    <n v="1"/>
    <s v="Processed"/>
    <d v="2019-11-13T00:00:00"/>
    <d v="2019-11-13T16:36:00"/>
    <x v="31"/>
    <m/>
    <n v="0"/>
    <n v="79049.8"/>
    <x v="351"/>
  </r>
  <r>
    <s v="Planning B-17-DM-72-0001"/>
    <x v="4"/>
    <x v="13"/>
    <s v="R01P02CRP-FPR-NA"/>
    <n v="453693"/>
    <n v="1"/>
    <s v="Processed"/>
    <d v="2019-11-14T00:00:00"/>
    <d v="2019-11-14T15:17:36"/>
    <x v="32"/>
    <m/>
    <n v="0"/>
    <n v="42455.78"/>
    <x v="352"/>
  </r>
  <r>
    <s v="Planning B-17-DM-72-0001"/>
    <x v="4"/>
    <x v="13"/>
    <s v="R01P02CRP-FPR-NA"/>
    <n v="455336"/>
    <n v="6"/>
    <s v="Processed"/>
    <d v="2019-11-22T00:00:00"/>
    <d v="2019-11-22T19:54:04"/>
    <x v="33"/>
    <m/>
    <n v="0"/>
    <n v="60805.35"/>
    <x v="353"/>
  </r>
  <r>
    <s v="Planning B-17-DM-72-0001"/>
    <x v="4"/>
    <x v="13"/>
    <s v="R01P02CRP-FPR-NA"/>
    <n v="456552"/>
    <n v="1"/>
    <s v="Processed"/>
    <d v="2019-12-03T00:00:00"/>
    <d v="2019-12-03T16:53:38"/>
    <x v="65"/>
    <m/>
    <n v="0"/>
    <n v="33958.449999999997"/>
    <x v="354"/>
  </r>
  <r>
    <s v="Planning B-17-DM-72-0001"/>
    <x v="4"/>
    <x v="13"/>
    <s v="R01P02CRP-FPR-NA"/>
    <n v="458614"/>
    <n v="6"/>
    <s v="Processed"/>
    <d v="2019-12-19T00:00:00"/>
    <d v="2019-12-19T16:59:23"/>
    <x v="43"/>
    <m/>
    <n v="0"/>
    <n v="606.64"/>
    <x v="355"/>
  </r>
  <r>
    <s v="Planning B-17-DM-72-0001"/>
    <x v="4"/>
    <x v="13"/>
    <s v="R01P02CRP-FPR-NA"/>
    <n v="461273"/>
    <n v="10"/>
    <s v="Processed"/>
    <d v="2020-01-14T00:00:00"/>
    <d v="2020-01-14T16:51:31"/>
    <x v="47"/>
    <m/>
    <n v="0"/>
    <n v="698.1"/>
    <x v="356"/>
  </r>
  <r>
    <s v="Planning B-17-DM-72-0001"/>
    <x v="4"/>
    <x v="13"/>
    <s v="R01P02CRP-FPR-NA"/>
    <n v="463944"/>
    <n v="8"/>
    <s v="Processed"/>
    <d v="2020-02-03T00:00:00"/>
    <d v="2020-02-03T15:51:37"/>
    <x v="53"/>
    <m/>
    <n v="0"/>
    <n v="948.14"/>
    <x v="357"/>
  </r>
  <r>
    <s v="Planning B-17-DM-72-0001"/>
    <x v="4"/>
    <x v="13"/>
    <s v="R01P02CRP-FPR-NA"/>
    <n v="464157"/>
    <n v="8"/>
    <s v="Processed"/>
    <d v="2020-02-05T00:00:00"/>
    <d v="2020-02-05T16:53:57"/>
    <x v="55"/>
    <m/>
    <n v="0"/>
    <n v="449.53"/>
    <x v="358"/>
  </r>
  <r>
    <s v="Planning B-17-DM-72-0001"/>
    <x v="4"/>
    <x v="14"/>
    <s v="R01P03API-PBA-NA"/>
    <n v="418790"/>
    <n v="9"/>
    <s v="Processed"/>
    <d v="2019-02-08T00:00:00"/>
    <d v="2019-02-08T21:14:40"/>
    <x v="0"/>
    <m/>
    <n v="0"/>
    <n v="143.72999999999999"/>
    <x v="359"/>
  </r>
  <r>
    <s v="Planning B-17-DM-72-0001"/>
    <x v="4"/>
    <x v="14"/>
    <s v="R01P03API-PBA-NA"/>
    <n v="428728"/>
    <n v="13"/>
    <s v="Processed"/>
    <d v="2019-04-26T00:00:00"/>
    <d v="2019-04-26T12:41:22"/>
    <x v="4"/>
    <m/>
    <n v="0"/>
    <n v="474.11"/>
    <x v="360"/>
  </r>
  <r>
    <s v="Planning B-17-DM-72-0001"/>
    <x v="4"/>
    <x v="14"/>
    <s v="R01P03API-PBA-NA"/>
    <n v="429398"/>
    <n v="6"/>
    <s v="Processed"/>
    <d v="2019-05-01T00:00:00"/>
    <d v="2019-05-01T15:38:33"/>
    <x v="6"/>
    <m/>
    <n v="0"/>
    <n v="169.14"/>
    <x v="361"/>
  </r>
  <r>
    <s v="Planning B-17-DM-72-0001"/>
    <x v="4"/>
    <x v="14"/>
    <s v="R01P03API-PBA-NA"/>
    <n v="431232"/>
    <n v="12"/>
    <s v="Processed"/>
    <d v="2019-05-16T00:00:00"/>
    <d v="2019-05-16T14:54:07"/>
    <x v="7"/>
    <m/>
    <n v="0"/>
    <n v="716.57"/>
    <x v="362"/>
  </r>
  <r>
    <s v="Planning B-17-DM-72-0001"/>
    <x v="4"/>
    <x v="14"/>
    <s v="R01P03API-PBA-NA"/>
    <n v="436412"/>
    <n v="16"/>
    <s v="Processed"/>
    <d v="2019-07-01T00:00:00"/>
    <d v="2019-07-01T09:34:55"/>
    <x v="12"/>
    <m/>
    <n v="0"/>
    <n v="1691.6"/>
    <x v="363"/>
  </r>
  <r>
    <s v="Planning B-17-DM-72-0001"/>
    <x v="4"/>
    <x v="14"/>
    <s v="R01P03API-PBA-NA"/>
    <n v="437033"/>
    <n v="16"/>
    <s v="Processed"/>
    <d v="2019-07-08T00:00:00"/>
    <d v="2019-07-08T10:12:58"/>
    <x v="13"/>
    <m/>
    <n v="0"/>
    <n v="483.61"/>
    <x v="364"/>
  </r>
  <r>
    <s v="Planning B-17-DM-72-0001"/>
    <x v="4"/>
    <x v="14"/>
    <s v="R01P03API-PBA-NA"/>
    <n v="439735"/>
    <n v="18"/>
    <s v="Processed"/>
    <d v="2019-07-29T00:00:00"/>
    <d v="2019-07-29T11:29:58"/>
    <x v="17"/>
    <m/>
    <n v="0"/>
    <n v="774.1"/>
    <x v="365"/>
  </r>
  <r>
    <s v="Planning B-17-DM-72-0001"/>
    <x v="4"/>
    <x v="14"/>
    <s v="R01P03API-PBA-NA"/>
    <n v="444532"/>
    <n v="17"/>
    <s v="Processed"/>
    <d v="2019-09-20T00:00:00"/>
    <d v="2019-09-20T14:42:32"/>
    <x v="21"/>
    <m/>
    <n v="0"/>
    <n v="673.48"/>
    <x v="366"/>
  </r>
  <r>
    <s v="Planning B-17-DM-72-0001"/>
    <x v="4"/>
    <x v="14"/>
    <s v="R01P03API-PBA-NA"/>
    <n v="445412"/>
    <n v="16"/>
    <s v="Processed"/>
    <d v="2019-09-27T00:00:00"/>
    <d v="2019-09-27T12:05:10"/>
    <x v="22"/>
    <m/>
    <n v="0"/>
    <n v="51.43"/>
    <x v="367"/>
  </r>
  <r>
    <s v="Planning B-17-DM-72-0001"/>
    <x v="4"/>
    <x v="14"/>
    <s v="R01P03API-PBA-NA"/>
    <n v="446816"/>
    <n v="14"/>
    <s v="Processed"/>
    <d v="2019-10-01T00:00:00"/>
    <d v="2019-10-01T18:02:02"/>
    <x v="23"/>
    <m/>
    <n v="0"/>
    <n v="137.72"/>
    <x v="368"/>
  </r>
  <r>
    <s v="Planning B-17-DM-72-0001"/>
    <x v="4"/>
    <x v="14"/>
    <s v="R01P03API-PBA-NA"/>
    <n v="447860"/>
    <n v="14"/>
    <s v="Processed"/>
    <d v="2019-10-11T00:00:00"/>
    <d v="2019-10-11T17:42:49"/>
    <x v="24"/>
    <m/>
    <n v="0"/>
    <n v="206.94"/>
    <x v="369"/>
  </r>
  <r>
    <s v="Planning B-17-DM-72-0001"/>
    <x v="4"/>
    <x v="14"/>
    <s v="R01P03API-PBA-NA"/>
    <n v="450265"/>
    <n v="14"/>
    <s v="Processed"/>
    <d v="2019-10-24T00:00:00"/>
    <d v="2019-10-24T16:13:40"/>
    <x v="25"/>
    <m/>
    <n v="0"/>
    <n v="568.94000000000005"/>
    <x v="370"/>
  </r>
  <r>
    <s v="Planning B-17-DM-72-0001"/>
    <x v="4"/>
    <x v="14"/>
    <s v="R01P03API-PBA-NA"/>
    <n v="452655"/>
    <n v="15"/>
    <s v="Processed"/>
    <d v="2019-11-08T00:00:00"/>
    <d v="2019-11-08T15:00:11"/>
    <x v="29"/>
    <m/>
    <n v="0"/>
    <n v="148.41999999999999"/>
    <x v="371"/>
  </r>
  <r>
    <s v="Planning B-17-DM-72-0001"/>
    <x v="4"/>
    <x v="14"/>
    <s v="R01P03API-PBA-NA"/>
    <n v="455336"/>
    <n v="12"/>
    <s v="Processed"/>
    <d v="2019-11-22T00:00:00"/>
    <d v="2019-11-22T19:54:04"/>
    <x v="33"/>
    <m/>
    <n v="0"/>
    <n v="116.47"/>
    <x v="372"/>
  </r>
  <r>
    <s v="Planning B-17-DM-72-0001"/>
    <x v="4"/>
    <x v="14"/>
    <s v="R01P03API-PBA-NA"/>
    <n v="458614"/>
    <n v="15"/>
    <s v="Processed"/>
    <d v="2019-12-19T00:00:00"/>
    <d v="2019-12-19T16:59:23"/>
    <x v="43"/>
    <m/>
    <n v="0"/>
    <n v="85.03"/>
    <x v="373"/>
  </r>
  <r>
    <s v="Planning B-17-DM-72-0001"/>
    <x v="4"/>
    <x v="14"/>
    <s v="R01P03API-PBA-NA"/>
    <n v="461273"/>
    <n v="19"/>
    <s v="Processed"/>
    <d v="2020-01-14T00:00:00"/>
    <d v="2020-01-14T16:51:31"/>
    <x v="47"/>
    <m/>
    <n v="0"/>
    <n v="224.6"/>
    <x v="319"/>
  </r>
  <r>
    <s v="Planning B-17-DM-72-0001"/>
    <x v="4"/>
    <x v="14"/>
    <s v="R01P03API-PBA-NA"/>
    <n v="463944"/>
    <n v="17"/>
    <s v="Processed"/>
    <d v="2020-02-03T00:00:00"/>
    <d v="2020-02-03T15:51:37"/>
    <x v="53"/>
    <m/>
    <n v="0"/>
    <n v="277.57"/>
    <x v="374"/>
  </r>
  <r>
    <s v="Planning B-17-DM-72-0001"/>
    <x v="4"/>
    <x v="15"/>
    <s v="R01P04ERP-EDC-NA"/>
    <n v="439735"/>
    <n v="7"/>
    <s v="Processed"/>
    <d v="2019-07-29T00:00:00"/>
    <d v="2019-07-29T11:29:58"/>
    <x v="17"/>
    <m/>
    <n v="0"/>
    <n v="313.45999999999998"/>
    <x v="375"/>
  </r>
  <r>
    <s v="Planning B-17-DM-72-0001"/>
    <x v="4"/>
    <x v="15"/>
    <s v="R01P04ERP-EDC-NA"/>
    <n v="444532"/>
    <n v="6"/>
    <s v="Processed"/>
    <d v="2019-09-20T00:00:00"/>
    <d v="2019-09-20T14:42:32"/>
    <x v="21"/>
    <m/>
    <n v="0"/>
    <n v="36.79"/>
    <x v="376"/>
  </r>
  <r>
    <s v="Planning B-17-DM-72-0001"/>
    <x v="4"/>
    <x v="15"/>
    <s v="R01P04ERP-EDC-NA"/>
    <n v="452655"/>
    <n v="6"/>
    <s v="Processed"/>
    <d v="2019-11-08T00:00:00"/>
    <d v="2019-11-08T15:00:11"/>
    <x v="29"/>
    <m/>
    <n v="0"/>
    <n v="282.98"/>
    <x v="377"/>
  </r>
  <r>
    <s v="Planning B-17-DM-72-0001"/>
    <x v="4"/>
    <x v="16"/>
    <s v="R01P05HRI-UPR-NA"/>
    <n v="429219"/>
    <n v="7"/>
    <s v="Processed"/>
    <d v="2019-04-30T00:00:00"/>
    <d v="2019-04-30T16:47:04"/>
    <x v="5"/>
    <m/>
    <n v="0"/>
    <n v="110.82"/>
    <x v="378"/>
  </r>
  <r>
    <s v="Planning B-17-DM-72-0001"/>
    <x v="4"/>
    <x v="16"/>
    <s v="R01P05HRI-UPR-NA"/>
    <n v="431232"/>
    <n v="13"/>
    <s v="Processed"/>
    <d v="2019-05-16T00:00:00"/>
    <d v="2019-05-16T14:54:07"/>
    <x v="7"/>
    <m/>
    <n v="0"/>
    <n v="122.38"/>
    <x v="379"/>
  </r>
  <r>
    <s v="Planning B-17-DM-72-0001"/>
    <x v="4"/>
    <x v="16"/>
    <s v="R01P05HRI-UPR-NA"/>
    <n v="436412"/>
    <n v="19"/>
    <s v="Processed"/>
    <d v="2019-07-01T00:00:00"/>
    <d v="2019-07-01T09:34:55"/>
    <x v="12"/>
    <m/>
    <n v="0"/>
    <n v="405.86"/>
    <x v="380"/>
  </r>
  <r>
    <s v="Planning B-17-DM-72-0001"/>
    <x v="4"/>
    <x v="16"/>
    <s v="R01P05HRI-UPR-NA"/>
    <n v="437033"/>
    <n v="19"/>
    <s v="Processed"/>
    <d v="2019-07-08T00:00:00"/>
    <d v="2019-07-08T10:12:58"/>
    <x v="13"/>
    <m/>
    <n v="0"/>
    <n v="208.83"/>
    <x v="381"/>
  </r>
  <r>
    <s v="Planning B-17-DM-72-0001"/>
    <x v="4"/>
    <x v="16"/>
    <s v="R01P05HRI-UPR-NA"/>
    <n v="444532"/>
    <n v="20"/>
    <s v="Processed"/>
    <d v="2019-09-20T00:00:00"/>
    <d v="2019-09-20T14:42:32"/>
    <x v="21"/>
    <m/>
    <n v="0"/>
    <n v="504.16"/>
    <x v="382"/>
  </r>
  <r>
    <s v="Planning B-17-DM-72-0001"/>
    <x v="4"/>
    <x v="16"/>
    <s v="R01P05HRI-UPR-NA"/>
    <n v="455336"/>
    <n v="15"/>
    <s v="Processed"/>
    <d v="2019-11-22T00:00:00"/>
    <d v="2019-11-22T19:54:04"/>
    <x v="33"/>
    <m/>
    <n v="0"/>
    <n v="57.88"/>
    <x v="383"/>
  </r>
  <r>
    <s v="Planning B-17-DM-72-0001"/>
    <x v="4"/>
    <x v="16"/>
    <s v="R01P05HRI-UPR-NA"/>
    <n v="458614"/>
    <n v="18"/>
    <s v="Processed"/>
    <d v="2019-12-19T00:00:00"/>
    <d v="2019-12-19T16:59:23"/>
    <x v="43"/>
    <m/>
    <n v="0"/>
    <n v="99.54"/>
    <x v="384"/>
  </r>
  <r>
    <s v="Planning B-17-DM-72-0001"/>
    <x v="4"/>
    <x v="16"/>
    <s v="R01P05HRI-UPR-NA"/>
    <n v="461273"/>
    <n v="22"/>
    <s v="Processed"/>
    <d v="2020-01-14T00:00:00"/>
    <d v="2020-01-14T16:51:31"/>
    <x v="47"/>
    <m/>
    <n v="0"/>
    <n v="291.72000000000003"/>
    <x v="385"/>
  </r>
  <r>
    <s v="Planning B-17-DM-72-0001"/>
    <x v="4"/>
    <x v="16"/>
    <s v="R01P05HRI-UPR-NA"/>
    <n v="463944"/>
    <n v="20"/>
    <s v="Processed"/>
    <d v="2020-02-03T00:00:00"/>
    <d v="2020-02-03T15:51:37"/>
    <x v="53"/>
    <m/>
    <n v="0"/>
    <n v="78.430000000000007"/>
    <x v="386"/>
  </r>
  <r>
    <s v="Planning B-17-DM-72-0001"/>
    <x v="4"/>
    <x v="17"/>
    <s v="R01P06PMP-DOH-NA"/>
    <n v="436412"/>
    <n v="17"/>
    <s v="Processed"/>
    <d v="2019-07-01T00:00:00"/>
    <d v="2019-07-01T09:34:55"/>
    <x v="12"/>
    <m/>
    <n v="0"/>
    <n v="1920.91"/>
    <x v="387"/>
  </r>
  <r>
    <s v="Planning B-17-DM-72-0001"/>
    <x v="4"/>
    <x v="17"/>
    <s v="R01P06PMP-DOH-NA"/>
    <n v="437033"/>
    <n v="17"/>
    <s v="Processed"/>
    <d v="2019-07-08T00:00:00"/>
    <d v="2019-07-08T10:12:58"/>
    <x v="13"/>
    <m/>
    <n v="0"/>
    <n v="1136.75"/>
    <x v="388"/>
  </r>
  <r>
    <s v="Planning B-17-DM-72-0001"/>
    <x v="4"/>
    <x v="17"/>
    <s v="R01P06PMP-DOH-NA"/>
    <n v="439735"/>
    <n v="19"/>
    <s v="Processed"/>
    <d v="2019-07-29T00:00:00"/>
    <d v="2019-07-29T11:29:58"/>
    <x v="17"/>
    <m/>
    <n v="0"/>
    <n v="516.79999999999995"/>
    <x v="389"/>
  </r>
  <r>
    <s v="Planning B-17-DM-72-0001"/>
    <x v="4"/>
    <x v="17"/>
    <s v="R01P06PMP-DOH-NA"/>
    <n v="444532"/>
    <n v="18"/>
    <s v="Processed"/>
    <d v="2019-09-20T00:00:00"/>
    <d v="2019-09-20T14:42:32"/>
    <x v="21"/>
    <m/>
    <n v="0"/>
    <n v="5984.91"/>
    <x v="390"/>
  </r>
  <r>
    <s v="Planning B-17-DM-72-0001"/>
    <x v="4"/>
    <x v="17"/>
    <s v="R01P06PMP-DOH-NA"/>
    <n v="445412"/>
    <n v="17"/>
    <s v="Processed"/>
    <d v="2019-09-27T00:00:00"/>
    <d v="2019-09-27T12:05:10"/>
    <x v="22"/>
    <m/>
    <n v="0"/>
    <n v="3884.98"/>
    <x v="391"/>
  </r>
  <r>
    <s v="Planning B-17-DM-72-0001"/>
    <x v="4"/>
    <x v="17"/>
    <s v="R01P06PMP-DOH-NA"/>
    <n v="446816"/>
    <n v="15"/>
    <s v="Processed"/>
    <d v="2019-10-01T00:00:00"/>
    <d v="2019-10-01T18:02:02"/>
    <x v="23"/>
    <m/>
    <n v="0"/>
    <n v="1771.13"/>
    <x v="392"/>
  </r>
  <r>
    <s v="Planning B-17-DM-72-0001"/>
    <x v="4"/>
    <x v="17"/>
    <s v="R01P06PMP-DOH-NA"/>
    <n v="447860"/>
    <n v="15"/>
    <s v="Processed"/>
    <d v="2019-10-11T00:00:00"/>
    <d v="2019-10-11T17:42:49"/>
    <x v="24"/>
    <m/>
    <n v="0"/>
    <n v="533.09"/>
    <x v="393"/>
  </r>
  <r>
    <s v="Planning B-17-DM-72-0001"/>
    <x v="4"/>
    <x v="17"/>
    <s v="R01P06PMP-DOH-NA"/>
    <n v="450265"/>
    <n v="15"/>
    <s v="Processed"/>
    <d v="2019-10-24T00:00:00"/>
    <d v="2019-10-24T16:13:40"/>
    <x v="25"/>
    <m/>
    <n v="0"/>
    <n v="1171.45"/>
    <x v="394"/>
  </r>
  <r>
    <s v="Planning B-17-DM-72-0001"/>
    <x v="4"/>
    <x v="17"/>
    <s v="R01P06PMP-DOH-NA"/>
    <n v="450534"/>
    <n v="15"/>
    <s v="Processed"/>
    <d v="2019-10-28T00:00:00"/>
    <d v="2019-10-28T17:16:52"/>
    <x v="26"/>
    <m/>
    <n v="0"/>
    <n v="2655.51"/>
    <x v="395"/>
  </r>
  <r>
    <s v="Planning B-17-DM-72-0001"/>
    <x v="4"/>
    <x v="17"/>
    <s v="R01P06PMP-DOH-NA"/>
    <n v="452655"/>
    <n v="16"/>
    <s v="Processed"/>
    <d v="2019-11-08T00:00:00"/>
    <d v="2019-11-08T15:00:11"/>
    <x v="29"/>
    <m/>
    <n v="0"/>
    <n v="2861.77"/>
    <x v="396"/>
  </r>
  <r>
    <s v="Planning B-17-DM-72-0001"/>
    <x v="4"/>
    <x v="17"/>
    <s v="R01P06PMP-DOH-NA"/>
    <n v="455336"/>
    <n v="13"/>
    <s v="Processed"/>
    <d v="2019-11-22T00:00:00"/>
    <d v="2019-11-22T19:54:04"/>
    <x v="33"/>
    <m/>
    <n v="0"/>
    <n v="5435.58"/>
    <x v="397"/>
  </r>
  <r>
    <s v="Planning B-17-DM-72-0001"/>
    <x v="4"/>
    <x v="17"/>
    <s v="R01P06PMP-DOH-NA"/>
    <n v="458614"/>
    <n v="16"/>
    <s v="Processed"/>
    <d v="2019-12-19T00:00:00"/>
    <d v="2019-12-19T16:59:23"/>
    <x v="43"/>
    <m/>
    <n v="0"/>
    <n v="2939.33"/>
    <x v="398"/>
  </r>
  <r>
    <s v="Planning B-17-DM-72-0001"/>
    <x v="4"/>
    <x v="17"/>
    <s v="R01P06PMP-DOH-NA"/>
    <n v="461273"/>
    <n v="20"/>
    <s v="Processed"/>
    <d v="2020-01-14T00:00:00"/>
    <d v="2020-01-14T16:51:31"/>
    <x v="47"/>
    <m/>
    <n v="0"/>
    <n v="3051.65"/>
    <x v="399"/>
  </r>
  <r>
    <s v="Planning B-17-DM-72-0001"/>
    <x v="4"/>
    <x v="17"/>
    <s v="R01P06PMP-DOH-NA"/>
    <n v="463944"/>
    <n v="18"/>
    <s v="Processed"/>
    <d v="2020-02-03T00:00:00"/>
    <d v="2020-02-03T15:51:37"/>
    <x v="53"/>
    <m/>
    <n v="0"/>
    <n v="2023.49"/>
    <x v="400"/>
  </r>
  <r>
    <s v="Planning B-17-DM-72-0001"/>
    <x v="4"/>
    <x v="17"/>
    <s v="R01P06PMP-DOH-NA"/>
    <n v="464157"/>
    <n v="17"/>
    <s v="Processed"/>
    <d v="2020-02-05T00:00:00"/>
    <d v="2020-02-05T16:53:57"/>
    <x v="55"/>
    <m/>
    <n v="0"/>
    <n v="1216.3800000000001"/>
    <x v="401"/>
  </r>
  <r>
    <s v="Economic Non RLF B-17-DM-72-0001"/>
    <x v="1"/>
    <x v="18"/>
    <s v="R01E17WTP-EDC-LM"/>
    <n v="461273"/>
    <n v="5"/>
    <s v="Processed"/>
    <d v="2020-01-14T00:00:00"/>
    <d v="2020-01-14T16:51:31"/>
    <x v="47"/>
    <m/>
    <n v="0"/>
    <n v="17.170000000000002"/>
    <x v="402"/>
  </r>
  <r>
    <s v="Economic Non RLF B-17-DM-72-0001"/>
    <x v="1"/>
    <x v="18"/>
    <s v="R01E17WTP-EDC-LM"/>
    <n v="463944"/>
    <n v="5"/>
    <s v="Processed"/>
    <d v="2020-02-03T00:00:00"/>
    <d v="2020-02-03T15:51:37"/>
    <x v="53"/>
    <m/>
    <n v="0"/>
    <n v="185.17"/>
    <x v="403"/>
  </r>
  <r>
    <s v="Economic Non RLF B-17-DM-72-0001"/>
    <x v="1"/>
    <x v="18"/>
    <s v="R01E17WTP-EDC-LM"/>
    <n v="464157"/>
    <n v="5"/>
    <s v="Processed"/>
    <d v="2020-02-05T00:00:00"/>
    <d v="2020-02-05T16:53:57"/>
    <x v="55"/>
    <m/>
    <n v="0"/>
    <n v="111.6"/>
    <x v="404"/>
  </r>
  <r>
    <s v="Economic Non RLF B-17-DM-72-0001"/>
    <x v="1"/>
    <x v="18"/>
    <s v="R01E17WTP-EDC-UN"/>
    <n v="461273"/>
    <n v="6"/>
    <s v="Processed"/>
    <d v="2020-01-14T00:00:00"/>
    <d v="2020-01-14T16:51:31"/>
    <x v="47"/>
    <m/>
    <n v="0"/>
    <n v="11.44"/>
    <x v="405"/>
  </r>
  <r>
    <s v="Economic Non RLF B-17-DM-72-0001"/>
    <x v="1"/>
    <x v="18"/>
    <s v="R01E17WTP-EDC-UN"/>
    <n v="463944"/>
    <n v="6"/>
    <s v="Processed"/>
    <d v="2020-02-03T00:00:00"/>
    <d v="2020-02-03T15:51:37"/>
    <x v="53"/>
    <m/>
    <n v="0"/>
    <n v="123.44"/>
    <x v="406"/>
  </r>
  <r>
    <s v="Economic Non RLF B-17-DM-72-0001"/>
    <x v="1"/>
    <x v="18"/>
    <s v="R01E17WTP-EDC-UN"/>
    <n v="464157"/>
    <n v="6"/>
    <s v="Processed"/>
    <d v="2020-02-05T00:00:00"/>
    <d v="2020-02-05T16:53:57"/>
    <x v="55"/>
    <m/>
    <n v="0"/>
    <n v="74.400000000000006"/>
    <x v="40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9">
  <r>
    <s v="Administration B-17-DM-72-0001"/>
    <x v="0"/>
    <x v="0"/>
    <s v="R01A01ADM-DOH-NA"/>
    <n v="418790"/>
    <n v="2"/>
    <s v="Processed"/>
    <x v="0"/>
    <d v="2019-02-08T21:14:40"/>
    <x v="0"/>
    <m/>
    <n v="0"/>
    <n v="0"/>
    <n v="35925.879999999997"/>
    <n v="35925.879999999997"/>
  </r>
  <r>
    <s v="Administration B-17-DM-72-0001"/>
    <x v="0"/>
    <x v="0"/>
    <s v="R01A01ADM-DOH-NA"/>
    <n v="425552"/>
    <n v="1"/>
    <s v="0"/>
    <x v="1"/>
    <m/>
    <x v="1"/>
    <m/>
    <n v="600"/>
    <n v="0"/>
    <n v="0"/>
    <n v="600"/>
  </r>
  <r>
    <s v="Administration B-17-DM-72-0001"/>
    <x v="0"/>
    <x v="0"/>
    <s v="R01A01ADM-DOH-NA"/>
    <n v="425557"/>
    <n v="1"/>
    <s v="Processed"/>
    <x v="1"/>
    <d v="2019-04-04T16:03:08"/>
    <x v="2"/>
    <m/>
    <n v="0"/>
    <n v="0"/>
    <n v="600"/>
    <n v="600"/>
  </r>
  <r>
    <s v="Administration B-17-DM-72-0001"/>
    <x v="0"/>
    <x v="0"/>
    <s v="R01A01ADM-DOH-NA"/>
    <n v="426273"/>
    <n v="1"/>
    <s v="Processed"/>
    <x v="2"/>
    <d v="2019-04-10T09:47:46"/>
    <x v="3"/>
    <m/>
    <n v="0"/>
    <n v="0"/>
    <n v="18497.5"/>
    <n v="18497.5"/>
  </r>
  <r>
    <s v="Administration B-17-DM-72-0001"/>
    <x v="0"/>
    <x v="0"/>
    <s v="R01A01ADM-DOH-NA"/>
    <n v="428728"/>
    <n v="6"/>
    <s v="Processed"/>
    <x v="3"/>
    <d v="2019-04-26T12:41:22"/>
    <x v="4"/>
    <m/>
    <n v="0"/>
    <n v="0"/>
    <n v="45594.35"/>
    <n v="45594.35"/>
  </r>
  <r>
    <s v="Administration B-17-DM-72-0001"/>
    <x v="0"/>
    <x v="0"/>
    <s v="R01A01ADM-DOH-NA"/>
    <n v="429212"/>
    <n v="1"/>
    <s v="Processed"/>
    <x v="4"/>
    <d v="2019-04-30T16:45:29"/>
    <x v="5"/>
    <m/>
    <n v="0"/>
    <n v="0"/>
    <n v="18055"/>
    <n v="18055"/>
  </r>
  <r>
    <s v="Administration B-17-DM-72-0001"/>
    <x v="0"/>
    <x v="0"/>
    <s v="R01A01ADM-DOH-NA"/>
    <n v="429219"/>
    <n v="2"/>
    <s v="Processed"/>
    <x v="4"/>
    <d v="2019-04-30T16:47:04"/>
    <x v="5"/>
    <m/>
    <n v="0"/>
    <n v="0"/>
    <n v="46683.87"/>
    <n v="46683.87"/>
  </r>
  <r>
    <s v="Administration B-17-DM-72-0001"/>
    <x v="0"/>
    <x v="0"/>
    <s v="R01A01ADM-DOH-NA"/>
    <n v="429398"/>
    <n v="2"/>
    <s v="Processed"/>
    <x v="5"/>
    <d v="2019-05-01T15:38:33"/>
    <x v="6"/>
    <m/>
    <n v="0"/>
    <n v="0"/>
    <n v="46032.57"/>
    <n v="46032.57"/>
  </r>
  <r>
    <s v="Administration B-17-DM-72-0001"/>
    <x v="0"/>
    <x v="0"/>
    <s v="R01A01ADM-DOH-NA"/>
    <n v="431232"/>
    <n v="8"/>
    <s v="Processed"/>
    <x v="6"/>
    <d v="2019-05-16T14:54:07"/>
    <x v="7"/>
    <m/>
    <n v="0"/>
    <n v="0"/>
    <n v="38661.22"/>
    <n v="38661.22"/>
  </r>
  <r>
    <s v="Administration B-17-DM-72-0001"/>
    <x v="0"/>
    <x v="0"/>
    <s v="R01A01ADM-DOH-NA"/>
    <n v="432734"/>
    <n v="1"/>
    <s v="Processed"/>
    <x v="7"/>
    <d v="2019-05-29T10:18:08"/>
    <x v="8"/>
    <m/>
    <n v="0"/>
    <n v="0"/>
    <n v="8550"/>
    <n v="8550"/>
  </r>
  <r>
    <s v="Administration B-17-DM-72-0001"/>
    <x v="0"/>
    <x v="0"/>
    <s v="R01A01ADM-DOH-NA"/>
    <n v="433993"/>
    <n v="1"/>
    <s v="Processed"/>
    <x v="8"/>
    <d v="2019-06-10T14:35:12"/>
    <x v="9"/>
    <m/>
    <n v="0"/>
    <n v="0"/>
    <n v="2802.27"/>
    <n v="2802.27"/>
  </r>
  <r>
    <s v="Administration B-17-DM-72-0001"/>
    <x v="0"/>
    <x v="0"/>
    <s v="R01A01ADM-DOH-NA"/>
    <n v="433996"/>
    <n v="1"/>
    <s v="Processed"/>
    <x v="8"/>
    <d v="2019-06-10T14:38:47"/>
    <x v="9"/>
    <m/>
    <n v="0"/>
    <n v="0"/>
    <n v="44628.23"/>
    <n v="44628.23"/>
  </r>
  <r>
    <s v="Administration B-17-DM-72-0001"/>
    <x v="0"/>
    <x v="0"/>
    <s v="R01A01ADM-DOH-NA"/>
    <n v="434495"/>
    <n v="1"/>
    <s v="Processed"/>
    <x v="9"/>
    <d v="2019-06-13T10:54:02"/>
    <x v="10"/>
    <m/>
    <n v="0"/>
    <n v="0"/>
    <n v="7719.32"/>
    <n v="7719.32"/>
  </r>
  <r>
    <s v="Administration B-17-DM-72-0001"/>
    <x v="0"/>
    <x v="0"/>
    <s v="R01A01ADM-DOH-NA"/>
    <n v="434515"/>
    <n v="1"/>
    <s v="Processed"/>
    <x v="9"/>
    <d v="2019-06-13T10:56:37"/>
    <x v="10"/>
    <m/>
    <n v="0"/>
    <n v="0"/>
    <n v="1263.1400000000001"/>
    <n v="1263.1400000000001"/>
  </r>
  <r>
    <s v="Administration B-17-DM-72-0001"/>
    <x v="0"/>
    <x v="0"/>
    <s v="R01A01ADM-DOH-NA"/>
    <n v="435202"/>
    <n v="1"/>
    <s v="Processed"/>
    <x v="10"/>
    <d v="2019-06-18T13:49:36"/>
    <x v="11"/>
    <m/>
    <n v="0"/>
    <n v="0"/>
    <n v="7165"/>
    <n v="7165"/>
  </r>
  <r>
    <s v="Administration B-17-DM-72-0001"/>
    <x v="0"/>
    <x v="0"/>
    <s v="R01A01ADM-DOH-NA"/>
    <n v="436412"/>
    <n v="9"/>
    <s v="Processed"/>
    <x v="11"/>
    <d v="2019-07-01T09:33:44"/>
    <x v="12"/>
    <m/>
    <n v="0"/>
    <n v="0"/>
    <n v="239409.89"/>
    <n v="239409.89"/>
  </r>
  <r>
    <s v="Administration B-17-DM-72-0001"/>
    <x v="0"/>
    <x v="0"/>
    <s v="R01A01ADM-DOH-NA"/>
    <n v="437033"/>
    <n v="9"/>
    <s v="Processed"/>
    <x v="12"/>
    <d v="2019-07-08T10:12:58"/>
    <x v="13"/>
    <m/>
    <n v="0"/>
    <n v="0"/>
    <n v="96436.1"/>
    <n v="96436.1"/>
  </r>
  <r>
    <s v="Administration B-17-DM-72-0001"/>
    <x v="0"/>
    <x v="0"/>
    <s v="R01A01ADM-DOH-NA"/>
    <n v="437754"/>
    <n v="1"/>
    <s v="Processed"/>
    <x v="13"/>
    <d v="2019-07-11T17:18:14"/>
    <x v="14"/>
    <m/>
    <n v="0"/>
    <n v="0"/>
    <n v="6822.36"/>
    <n v="6822.36"/>
  </r>
  <r>
    <s v="Administration B-17-DM-72-0001"/>
    <x v="0"/>
    <x v="0"/>
    <s v="R01A01ADM-DOH-NA"/>
    <n v="438952"/>
    <n v="1"/>
    <s v="Processed"/>
    <x v="14"/>
    <d v="2019-07-22T08:23:38"/>
    <x v="15"/>
    <m/>
    <n v="0"/>
    <n v="0"/>
    <n v="600"/>
    <n v="600"/>
  </r>
  <r>
    <s v="Administration B-17-DM-72-0001"/>
    <x v="0"/>
    <x v="0"/>
    <s v="R01A01ADM-DOH-NA"/>
    <n v="439292"/>
    <n v="1"/>
    <s v="Processed"/>
    <x v="15"/>
    <d v="2019-07-24T18:00:34"/>
    <x v="16"/>
    <m/>
    <n v="0"/>
    <n v="0"/>
    <n v="3915"/>
    <n v="3915"/>
  </r>
  <r>
    <s v="Administration B-17-DM-72-0001"/>
    <x v="0"/>
    <x v="0"/>
    <s v="R01A01ADM-DOH-NA"/>
    <n v="439735"/>
    <n v="9"/>
    <s v="Processed"/>
    <x v="16"/>
    <d v="2019-07-29T11:29:58"/>
    <x v="17"/>
    <m/>
    <n v="0"/>
    <n v="0"/>
    <n v="85793.79"/>
    <n v="85793.79"/>
  </r>
  <r>
    <s v="Administration B-17-DM-72-0001"/>
    <x v="0"/>
    <x v="0"/>
    <s v="R01A01ADM-DOH-NA"/>
    <n v="439735"/>
    <n v="21"/>
    <s v="Processed"/>
    <x v="16"/>
    <d v="2020-03-17T15:16:20"/>
    <x v="18"/>
    <m/>
    <n v="0"/>
    <n v="0"/>
    <n v="313.45999999999998"/>
    <n v="313.45999999999998"/>
  </r>
  <r>
    <s v="Administration B-17-DM-72-0001"/>
    <x v="0"/>
    <x v="0"/>
    <s v="R01A01ADM-DOH-NA"/>
    <n v="440236"/>
    <n v="1"/>
    <s v="Processed"/>
    <x v="17"/>
    <d v="2019-08-02T14:35:28"/>
    <x v="19"/>
    <m/>
    <n v="0"/>
    <n v="0"/>
    <n v="2947.29"/>
    <n v="2947.29"/>
  </r>
  <r>
    <s v="Administration B-17-DM-72-0001"/>
    <x v="0"/>
    <x v="0"/>
    <s v="R01A01ADM-DOH-NA"/>
    <n v="440513"/>
    <n v="1"/>
    <s v="Processed"/>
    <x v="17"/>
    <d v="2019-08-02T15:56:55"/>
    <x v="19"/>
    <m/>
    <n v="0"/>
    <n v="0"/>
    <n v="14122.77"/>
    <n v="14122.77"/>
  </r>
  <r>
    <s v="Administration B-17-DM-72-0001"/>
    <x v="0"/>
    <x v="0"/>
    <s v="R01A01ADM-DOH-NA"/>
    <n v="440812"/>
    <n v="2"/>
    <s v="Processed"/>
    <x v="18"/>
    <d v="2019-08-07T17:27:14"/>
    <x v="20"/>
    <m/>
    <n v="0"/>
    <n v="0"/>
    <n v="100"/>
    <n v="100"/>
  </r>
  <r>
    <s v="Administration B-17-DM-72-0001"/>
    <x v="0"/>
    <x v="0"/>
    <s v="R01A01ADM-DOH-NA"/>
    <n v="442320"/>
    <n v="1"/>
    <s v="Processed"/>
    <x v="19"/>
    <d v="2019-08-27T17:18:16"/>
    <x v="21"/>
    <m/>
    <n v="0"/>
    <n v="0"/>
    <n v="1831.97"/>
    <n v="1831.97"/>
  </r>
  <r>
    <s v="Administration B-17-DM-72-0001"/>
    <x v="0"/>
    <x v="0"/>
    <s v="R01A01ADM-DOH-NA"/>
    <n v="444532"/>
    <n v="8"/>
    <s v="Processed"/>
    <x v="20"/>
    <d v="2019-09-20T14:41:21"/>
    <x v="22"/>
    <m/>
    <n v="0"/>
    <n v="0"/>
    <n v="400747.12"/>
    <n v="400747.12"/>
  </r>
  <r>
    <s v="Administration B-17-DM-72-0001"/>
    <x v="0"/>
    <x v="0"/>
    <s v="R01A01ADM-DOH-NA"/>
    <n v="444532"/>
    <n v="21"/>
    <s v="Processed"/>
    <x v="20"/>
    <d v="2020-03-17T15:17:38"/>
    <x v="18"/>
    <m/>
    <n v="0"/>
    <n v="0"/>
    <n v="36.79"/>
    <n v="36.79"/>
  </r>
  <r>
    <s v="Administration B-17-DM-72-0001"/>
    <x v="0"/>
    <x v="0"/>
    <s v="R01A01ADM-DOH-NA"/>
    <n v="444532"/>
    <n v="22"/>
    <s v="Processed"/>
    <x v="20"/>
    <d v="2020-03-17T15:17:40"/>
    <x v="18"/>
    <m/>
    <n v="0"/>
    <n v="0"/>
    <n v="33.409999999999997"/>
    <n v="33.409999999999997"/>
  </r>
  <r>
    <s v="Administration B-17-DM-72-0001"/>
    <x v="0"/>
    <x v="0"/>
    <s v="R01A01ADM-DOH-NA"/>
    <n v="445412"/>
    <n v="7"/>
    <s v="Processed"/>
    <x v="21"/>
    <d v="2019-09-27T12:05:10"/>
    <x v="23"/>
    <m/>
    <n v="0"/>
    <n v="0"/>
    <n v="140188.4"/>
    <n v="140188.4"/>
  </r>
  <r>
    <s v="Administration B-17-DM-72-0001"/>
    <x v="0"/>
    <x v="0"/>
    <s v="R01A01ADM-DOH-NA"/>
    <n v="446816"/>
    <n v="6"/>
    <s v="Processed"/>
    <x v="22"/>
    <d v="2019-10-01T18:02:02"/>
    <x v="24"/>
    <m/>
    <n v="0"/>
    <n v="0"/>
    <n v="123058.31"/>
    <n v="123058.31"/>
  </r>
  <r>
    <s v="Administration B-17-DM-72-0001"/>
    <x v="0"/>
    <x v="0"/>
    <s v="R01A01ADM-DOH-NA"/>
    <n v="447860"/>
    <n v="6"/>
    <s v="Processed"/>
    <x v="23"/>
    <d v="2019-10-11T17:42:49"/>
    <x v="25"/>
    <m/>
    <n v="0"/>
    <n v="0"/>
    <n v="149507.21"/>
    <n v="149507.21"/>
  </r>
  <r>
    <s v="Administration B-17-DM-72-0001"/>
    <x v="0"/>
    <x v="0"/>
    <s v="R01A01ADM-DOH-NA"/>
    <n v="449372"/>
    <n v="1"/>
    <s v="Processed"/>
    <x v="24"/>
    <d v="2019-10-23T09:11:36"/>
    <x v="26"/>
    <m/>
    <n v="0"/>
    <n v="0"/>
    <n v="74625"/>
    <n v="74625"/>
  </r>
  <r>
    <s v="Administration B-17-DM-72-0001"/>
    <x v="0"/>
    <x v="0"/>
    <s v="R01A01ADM-DOH-NA"/>
    <n v="450265"/>
    <n v="6"/>
    <s v="Processed"/>
    <x v="25"/>
    <d v="2019-10-24T16:13:40"/>
    <x v="26"/>
    <m/>
    <n v="0"/>
    <n v="0"/>
    <n v="149939.87"/>
    <n v="149939.87"/>
  </r>
  <r>
    <s v="Administration B-17-DM-72-0001"/>
    <x v="0"/>
    <x v="0"/>
    <s v="R01A01ADM-DOH-NA"/>
    <n v="450534"/>
    <n v="7"/>
    <s v="Processed"/>
    <x v="26"/>
    <d v="2019-10-28T17:16:52"/>
    <x v="27"/>
    <m/>
    <n v="0"/>
    <n v="0"/>
    <n v="377914.66"/>
    <n v="377914.66"/>
  </r>
  <r>
    <s v="Administration B-17-DM-72-0001"/>
    <x v="0"/>
    <x v="0"/>
    <s v="R01A01ADM-DOH-NA"/>
    <n v="451352"/>
    <n v="1"/>
    <s v="Processed"/>
    <x v="27"/>
    <d v="2019-10-29T17:32:58"/>
    <x v="28"/>
    <m/>
    <n v="0"/>
    <n v="0"/>
    <n v="2394"/>
    <n v="2394"/>
  </r>
  <r>
    <s v="Administration B-17-DM-72-0001"/>
    <x v="0"/>
    <x v="0"/>
    <s v="R01A01ADM-DOH-NA"/>
    <n v="452339"/>
    <n v="1"/>
    <s v="Processed"/>
    <x v="28"/>
    <d v="2019-11-01T14:38:23"/>
    <x v="29"/>
    <m/>
    <n v="0"/>
    <n v="0"/>
    <n v="23454.04"/>
    <n v="23454.04"/>
  </r>
  <r>
    <s v="Administration B-17-DM-72-0001"/>
    <x v="0"/>
    <x v="0"/>
    <s v="R01A01ADM-DOH-NA"/>
    <n v="452655"/>
    <n v="8"/>
    <s v="Processed"/>
    <x v="29"/>
    <d v="2019-11-08T15:00:11"/>
    <x v="30"/>
    <m/>
    <n v="0"/>
    <n v="0"/>
    <n v="153822.95000000001"/>
    <n v="153822.95000000001"/>
  </r>
  <r>
    <s v="Administration B-17-DM-72-0001"/>
    <x v="0"/>
    <x v="0"/>
    <s v="R01A01ADM-DOH-NA"/>
    <n v="452655"/>
    <n v="18"/>
    <s v="Processed"/>
    <x v="29"/>
    <d v="2020-03-17T15:19:41"/>
    <x v="18"/>
    <m/>
    <n v="0"/>
    <n v="0"/>
    <n v="282.98"/>
    <n v="282.98"/>
  </r>
  <r>
    <s v="Administration B-17-DM-72-0001"/>
    <x v="0"/>
    <x v="0"/>
    <s v="R01A01ADM-DOH-NA"/>
    <n v="453072"/>
    <n v="1"/>
    <s v="Processed"/>
    <x v="30"/>
    <d v="2019-11-12T15:07:01"/>
    <x v="31"/>
    <m/>
    <n v="0"/>
    <n v="0"/>
    <n v="120"/>
    <n v="120"/>
  </r>
  <r>
    <s v="Administration B-17-DM-72-0001"/>
    <x v="0"/>
    <x v="0"/>
    <s v="R01A01ADM-DOH-NA"/>
    <n v="453415"/>
    <n v="2"/>
    <s v="Processed"/>
    <x v="31"/>
    <d v="2019-11-13T16:36:00"/>
    <x v="32"/>
    <m/>
    <n v="0"/>
    <n v="0"/>
    <n v="1080"/>
    <n v="1080"/>
  </r>
  <r>
    <s v="Administration B-17-DM-72-0001"/>
    <x v="0"/>
    <x v="0"/>
    <s v="R01A01ADM-DOH-NA"/>
    <n v="453693"/>
    <n v="2"/>
    <s v="Processed"/>
    <x v="32"/>
    <d v="2019-11-14T15:17:36"/>
    <x v="33"/>
    <m/>
    <n v="0"/>
    <n v="0"/>
    <n v="4838.8900000000003"/>
    <n v="4838.8900000000003"/>
  </r>
  <r>
    <s v="Administration B-17-DM-72-0001"/>
    <x v="0"/>
    <x v="0"/>
    <s v="R01A01ADM-DOH-NA"/>
    <n v="455336"/>
    <n v="7"/>
    <s v="Processed"/>
    <x v="33"/>
    <d v="2019-11-22T19:54:04"/>
    <x v="34"/>
    <m/>
    <n v="0"/>
    <n v="0"/>
    <n v="674846.85"/>
    <n v="674846.85"/>
  </r>
  <r>
    <s v="Administration B-17-DM-72-0001"/>
    <x v="0"/>
    <x v="0"/>
    <s v="R01A01ADM-DOH-NA"/>
    <n v="455552"/>
    <n v="1"/>
    <s v="Processed"/>
    <x v="34"/>
    <d v="2019-11-25T16:10:17"/>
    <x v="35"/>
    <m/>
    <n v="0"/>
    <n v="0"/>
    <n v="114"/>
    <n v="114"/>
  </r>
  <r>
    <s v="Administration B-17-DM-72-0001"/>
    <x v="0"/>
    <x v="0"/>
    <s v="R01A01ADM-DOH-NA"/>
    <n v="455726"/>
    <n v="1"/>
    <s v="Processed"/>
    <x v="35"/>
    <d v="2019-11-26T15:11:38"/>
    <x v="36"/>
    <m/>
    <n v="0"/>
    <n v="0"/>
    <n v="138042.09"/>
    <n v="138042.09"/>
  </r>
  <r>
    <s v="Administration B-17-DM-72-0001"/>
    <x v="0"/>
    <x v="0"/>
    <s v="R01A01ADM-DOH-NA"/>
    <n v="455920"/>
    <n v="1"/>
    <s v="Processed"/>
    <x v="36"/>
    <d v="2019-11-27T16:31:31"/>
    <x v="37"/>
    <m/>
    <n v="0"/>
    <n v="0"/>
    <n v="2350"/>
    <n v="2350"/>
  </r>
  <r>
    <s v="Administration B-17-DM-72-0001"/>
    <x v="0"/>
    <x v="0"/>
    <s v="R01A01ADM-DOH-NA"/>
    <n v="456697"/>
    <n v="1"/>
    <s v="Processed"/>
    <x v="37"/>
    <d v="2019-12-04T16:32:52"/>
    <x v="38"/>
    <m/>
    <n v="0"/>
    <n v="0"/>
    <n v="16509.310000000001"/>
    <n v="16509.310000000001"/>
  </r>
  <r>
    <s v="Administration B-17-DM-72-0001"/>
    <x v="0"/>
    <x v="0"/>
    <s v="R01A01ADM-DOH-NA"/>
    <n v="456957"/>
    <n v="1"/>
    <s v="Processed"/>
    <x v="38"/>
    <d v="2019-12-06T16:38:00"/>
    <x v="39"/>
    <m/>
    <n v="0"/>
    <n v="0"/>
    <n v="38427.68"/>
    <n v="38427.68"/>
  </r>
  <r>
    <s v="Administration B-17-DM-72-0001"/>
    <x v="0"/>
    <x v="0"/>
    <s v="R01A01ADM-DOH-NA"/>
    <n v="457143"/>
    <n v="1"/>
    <s v="Processed"/>
    <x v="39"/>
    <d v="2019-12-09T16:00:07"/>
    <x v="40"/>
    <m/>
    <n v="0"/>
    <n v="0"/>
    <n v="84952.67"/>
    <n v="84952.67"/>
  </r>
  <r>
    <s v="Administration B-17-DM-72-0001"/>
    <x v="0"/>
    <x v="0"/>
    <s v="R01A01ADM-DOH-NA"/>
    <n v="457446"/>
    <n v="1"/>
    <s v="Processed"/>
    <x v="40"/>
    <d v="2019-12-11T16:45:31"/>
    <x v="41"/>
    <m/>
    <n v="0"/>
    <n v="0"/>
    <n v="973978"/>
    <n v="973978"/>
  </r>
  <r>
    <s v="Administration B-17-DM-72-0001"/>
    <x v="0"/>
    <x v="0"/>
    <s v="R01A01ADM-DOH-NA"/>
    <n v="457835"/>
    <n v="1"/>
    <s v="Processed"/>
    <x v="41"/>
    <d v="2019-12-13T11:00:36"/>
    <x v="42"/>
    <m/>
    <n v="0"/>
    <n v="0"/>
    <n v="2559"/>
    <n v="2559"/>
  </r>
  <r>
    <s v="Administration B-17-DM-72-0001"/>
    <x v="0"/>
    <x v="0"/>
    <s v="R01A01ADM-DOH-NA"/>
    <n v="458165"/>
    <n v="1"/>
    <s v="Processed"/>
    <x v="42"/>
    <d v="2019-12-17T15:48:15"/>
    <x v="43"/>
    <m/>
    <n v="0"/>
    <n v="0"/>
    <n v="1552.55"/>
    <n v="1552.55"/>
  </r>
  <r>
    <s v="Administration B-17-DM-72-0001"/>
    <x v="0"/>
    <x v="0"/>
    <s v="R01A01ADM-DOH-NA"/>
    <n v="458614"/>
    <n v="7"/>
    <s v="Processed"/>
    <x v="43"/>
    <d v="2019-12-19T16:59:23"/>
    <x v="44"/>
    <m/>
    <n v="0"/>
    <n v="0"/>
    <n v="171424.74"/>
    <n v="171424.74"/>
  </r>
  <r>
    <s v="Administration B-17-DM-72-0001"/>
    <x v="0"/>
    <x v="0"/>
    <s v="R01A01ADM-DOH-NA"/>
    <n v="458728"/>
    <n v="1"/>
    <s v="Processed"/>
    <x v="44"/>
    <d v="2019-12-20T16:38:17"/>
    <x v="45"/>
    <m/>
    <n v="0"/>
    <n v="0"/>
    <n v="1207579.75"/>
    <n v="1207579.75"/>
  </r>
  <r>
    <s v="Administration B-17-DM-72-0001"/>
    <x v="0"/>
    <x v="0"/>
    <s v="R01A01ADM-DOH-NA"/>
    <n v="458935"/>
    <n v="1"/>
    <s v="Processed"/>
    <x v="45"/>
    <d v="2019-12-23T17:14:11"/>
    <x v="46"/>
    <m/>
    <n v="0"/>
    <n v="0"/>
    <n v="5843.15"/>
    <n v="5843.15"/>
  </r>
  <r>
    <s v="Administration B-17-DM-72-0001"/>
    <x v="0"/>
    <x v="0"/>
    <s v="R01A01ADM-DOH-NA"/>
    <n v="459174"/>
    <n v="1"/>
    <s v="Processed"/>
    <x v="46"/>
    <d v="2019-12-26T15:28:57"/>
    <x v="47"/>
    <m/>
    <n v="0"/>
    <n v="0"/>
    <n v="8685.3700000000008"/>
    <n v="8685.3700000000008"/>
  </r>
  <r>
    <s v="Administration B-17-DM-72-0001"/>
    <x v="0"/>
    <x v="0"/>
    <s v="R01A01ADM-DOH-NA"/>
    <n v="461273"/>
    <n v="11"/>
    <s v="Processed"/>
    <x v="47"/>
    <d v="2020-01-14T16:51:31"/>
    <x v="48"/>
    <m/>
    <n v="0"/>
    <n v="0"/>
    <n v="183360.65"/>
    <n v="183360.65"/>
  </r>
  <r>
    <s v="Administration B-17-DM-72-0001"/>
    <x v="0"/>
    <x v="0"/>
    <s v="R01A01ADM-DOH-NA"/>
    <n v="462339"/>
    <n v="1"/>
    <s v="Processed"/>
    <x v="48"/>
    <d v="2020-01-22T16:40:29"/>
    <x v="49"/>
    <m/>
    <n v="0"/>
    <n v="0"/>
    <n v="1220"/>
    <n v="1220"/>
  </r>
  <r>
    <s v="Administration B-17-DM-72-0001"/>
    <x v="0"/>
    <x v="0"/>
    <s v="R01A01ADM-DOH-NA"/>
    <n v="462977"/>
    <n v="1"/>
    <s v="Processed"/>
    <x v="49"/>
    <d v="2020-01-27T16:21:43"/>
    <x v="50"/>
    <m/>
    <n v="0"/>
    <n v="0"/>
    <n v="789669.53"/>
    <n v="789669.53"/>
  </r>
  <r>
    <s v="Administration B-17-DM-72-0001"/>
    <x v="0"/>
    <x v="0"/>
    <s v="R01A01ADM-DOH-NA"/>
    <n v="463140"/>
    <n v="1"/>
    <s v="Processed"/>
    <x v="50"/>
    <d v="2020-01-28T16:12:59"/>
    <x v="51"/>
    <m/>
    <n v="0"/>
    <n v="0"/>
    <n v="31845"/>
    <n v="31845"/>
  </r>
  <r>
    <s v="Administration B-17-DM-72-0001"/>
    <x v="0"/>
    <x v="0"/>
    <s v="R01A01ADM-DOH-NA"/>
    <n v="463416"/>
    <n v="1"/>
    <s v="Processed"/>
    <x v="51"/>
    <d v="2020-01-29T16:17:00"/>
    <x v="52"/>
    <m/>
    <n v="0"/>
    <n v="0"/>
    <n v="1746042"/>
    <n v="1746042"/>
  </r>
  <r>
    <s v="Administration B-17-DM-72-0001"/>
    <x v="0"/>
    <x v="0"/>
    <s v="R01A01ADM-DOH-NA"/>
    <n v="463676"/>
    <n v="1"/>
    <s v="Processed"/>
    <x v="52"/>
    <d v="2020-01-30T16:25:03"/>
    <x v="53"/>
    <m/>
    <n v="0"/>
    <n v="0"/>
    <n v="9441.25"/>
    <n v="9441.25"/>
  </r>
  <r>
    <s v="Administration B-17-DM-72-0001"/>
    <x v="0"/>
    <x v="0"/>
    <s v="R01A01ADM-DOH-NA"/>
    <n v="463944"/>
    <n v="9"/>
    <s v="Processed"/>
    <x v="53"/>
    <d v="2020-02-03T15:51:37"/>
    <x v="54"/>
    <m/>
    <n v="0"/>
    <n v="0"/>
    <n v="173624.64"/>
    <n v="173624.64"/>
  </r>
  <r>
    <s v="Administration B-17-DM-72-0001"/>
    <x v="0"/>
    <x v="0"/>
    <s v="R01A01ADM-DOH-NA"/>
    <n v="464052"/>
    <n v="1"/>
    <s v="Processed"/>
    <x v="54"/>
    <d v="2020-02-04T16:31:58"/>
    <x v="55"/>
    <m/>
    <n v="0"/>
    <n v="0"/>
    <n v="1161.7"/>
    <n v="1161.7"/>
  </r>
  <r>
    <s v="Administration B-17-DM-72-0001"/>
    <x v="0"/>
    <x v="0"/>
    <s v="R01A01ADM-DOH-NA"/>
    <n v="464157"/>
    <n v="9"/>
    <s v="Processed"/>
    <x v="55"/>
    <d v="2020-02-05T16:53:57"/>
    <x v="56"/>
    <m/>
    <n v="0"/>
    <n v="0"/>
    <n v="214139.57"/>
    <n v="214139.57"/>
  </r>
  <r>
    <s v="Administration B-17-DM-72-0001"/>
    <x v="0"/>
    <x v="0"/>
    <s v="R01A01ADM-DOH-NA"/>
    <n v="464484"/>
    <n v="1"/>
    <s v="Processed"/>
    <x v="56"/>
    <d v="2020-02-10T16:51:03"/>
    <x v="57"/>
    <m/>
    <n v="0"/>
    <n v="0"/>
    <n v="6783.45"/>
    <n v="6783.45"/>
  </r>
  <r>
    <s v="Administration B-17-DM-72-0001"/>
    <x v="0"/>
    <x v="0"/>
    <s v="R01A01ADM-DOH-NA"/>
    <n v="464774"/>
    <n v="1"/>
    <s v="Processed"/>
    <x v="57"/>
    <d v="2020-02-12T20:54:48"/>
    <x v="58"/>
    <m/>
    <n v="0"/>
    <n v="0"/>
    <n v="202291.5"/>
    <n v="202291.5"/>
  </r>
  <r>
    <s v="Administration B-17-DM-72-0001"/>
    <x v="0"/>
    <x v="0"/>
    <s v="R01A01ADM-DOH-NA"/>
    <n v="465038"/>
    <n v="1"/>
    <s v="Processed"/>
    <x v="58"/>
    <d v="2020-02-14T16:31:47"/>
    <x v="59"/>
    <m/>
    <n v="0"/>
    <n v="0"/>
    <n v="8459"/>
    <n v="8459"/>
  </r>
  <r>
    <s v="Administration B-17-DM-72-0001"/>
    <x v="0"/>
    <x v="0"/>
    <s v="R01A01ADM-DOH-NA"/>
    <n v="465574"/>
    <n v="1"/>
    <s v="Processed"/>
    <x v="59"/>
    <d v="2020-02-21T18:27:49"/>
    <x v="60"/>
    <m/>
    <n v="0"/>
    <n v="0"/>
    <n v="185352.29"/>
    <n v="185352.29"/>
  </r>
  <r>
    <s v="Administration B-17-DM-72-0001"/>
    <x v="0"/>
    <x v="0"/>
    <s v="R01A01ADM-DOH-NA"/>
    <n v="465947"/>
    <n v="1"/>
    <s v="Processed"/>
    <x v="60"/>
    <d v="2020-02-26T20:48:44"/>
    <x v="61"/>
    <m/>
    <n v="0"/>
    <n v="0"/>
    <n v="6061.06"/>
    <n v="6061.06"/>
  </r>
  <r>
    <s v="Administration B-17-DM-72-0001"/>
    <x v="0"/>
    <x v="0"/>
    <s v="R01A01ADM-DOH-NA"/>
    <n v="466155"/>
    <n v="1"/>
    <s v="Processed"/>
    <x v="61"/>
    <d v="2020-02-27T17:00:04"/>
    <x v="62"/>
    <m/>
    <n v="0"/>
    <n v="0"/>
    <n v="6171.37"/>
    <n v="6171.37"/>
  </r>
  <r>
    <s v="Administration B-17-DM-72-0001"/>
    <x v="0"/>
    <x v="0"/>
    <s v="R01A01ADM-DOH-NA"/>
    <n v="466954"/>
    <n v="1"/>
    <s v="Processed"/>
    <x v="62"/>
    <d v="2020-03-04T14:05:24"/>
    <x v="63"/>
    <m/>
    <n v="0"/>
    <n v="0"/>
    <n v="10"/>
    <n v="10"/>
  </r>
  <r>
    <s v="Administration B-17-DM-72-0001"/>
    <x v="0"/>
    <x v="0"/>
    <s v="R01A01ADM-DOH-NA"/>
    <n v="467899"/>
    <n v="1"/>
    <s v="Processed"/>
    <x v="63"/>
    <d v="2020-03-09T16:59:49"/>
    <x v="64"/>
    <m/>
    <n v="0"/>
    <n v="0"/>
    <n v="7780.5"/>
    <n v="7780.5"/>
  </r>
  <r>
    <s v="Administration B-17-DM-72-0001"/>
    <x v="0"/>
    <x v="0"/>
    <s v="R01A01ADM-DOH-NA"/>
    <n v="468083"/>
    <n v="1"/>
    <s v="Processed"/>
    <x v="64"/>
    <d v="2020-03-11T17:24:54"/>
    <x v="65"/>
    <m/>
    <n v="0"/>
    <n v="0"/>
    <n v="4250"/>
    <n v="4250"/>
  </r>
  <r>
    <s v="Administration B-17-DM-72-0001"/>
    <x v="0"/>
    <x v="0"/>
    <s v="R01A01ADM-DOH-NA"/>
    <n v="469154"/>
    <n v="1"/>
    <s v="Processed"/>
    <x v="65"/>
    <d v="2020-03-24T17:20:24"/>
    <x v="66"/>
    <m/>
    <n v="0"/>
    <n v="0"/>
    <n v="40148.449999999997"/>
    <n v="40148.449999999997"/>
  </r>
  <r>
    <s v="Administration B-17-DM-72-0001"/>
    <x v="0"/>
    <x v="0"/>
    <s v="R01A01ADM-DOH-NA"/>
    <n v="469339"/>
    <n v="1"/>
    <s v="Processed"/>
    <x v="66"/>
    <d v="2020-03-25T18:18:46"/>
    <x v="67"/>
    <m/>
    <n v="0"/>
    <n v="0"/>
    <n v="17768.96"/>
    <n v="17768.96"/>
  </r>
  <r>
    <s v="Administration B-17-DM-72-0001"/>
    <x v="0"/>
    <x v="0"/>
    <s v="R01A01ADM-DOH-NA"/>
    <n v="469520"/>
    <n v="1"/>
    <s v="Processed"/>
    <x v="67"/>
    <d v="2020-03-26T20:31:26"/>
    <x v="68"/>
    <m/>
    <n v="0"/>
    <n v="0"/>
    <n v="4071.7"/>
    <n v="4071.7"/>
  </r>
  <r>
    <s v="Administration B-17-DM-72-0001"/>
    <x v="0"/>
    <x v="0"/>
    <s v="R01A01ADM-DOH-NA"/>
    <n v="469636"/>
    <n v="1"/>
    <s v="Processed"/>
    <x v="68"/>
    <d v="2020-03-27T17:23:42"/>
    <x v="69"/>
    <m/>
    <n v="0"/>
    <n v="0"/>
    <n v="2955443.5"/>
    <n v="2955443.5"/>
  </r>
  <r>
    <s v="Administration B-17-DM-72-0001"/>
    <x v="0"/>
    <x v="0"/>
    <s v="R01A01ADM-DOH-NA"/>
    <n v="470280"/>
    <n v="1"/>
    <s v="Processed"/>
    <x v="69"/>
    <d v="2020-04-03T18:42:18"/>
    <x v="70"/>
    <m/>
    <n v="0"/>
    <n v="0"/>
    <n v="5701.75"/>
    <n v="5701.75"/>
  </r>
  <r>
    <s v="Administration B-17-DM-72-0001"/>
    <x v="0"/>
    <x v="0"/>
    <s v="R01A01ADM-DOH-NA"/>
    <n v="470618"/>
    <n v="2"/>
    <s v="Processed"/>
    <x v="70"/>
    <d v="2020-04-07T20:12:25"/>
    <x v="71"/>
    <m/>
    <n v="0"/>
    <n v="0"/>
    <n v="1413.8"/>
    <n v="1413.8"/>
  </r>
  <r>
    <s v="Economic B-17-DM-72-0001"/>
    <x v="1"/>
    <x v="1"/>
    <s v="R01E15SBF-EDC-LM"/>
    <n v="428728"/>
    <n v="1"/>
    <s v="Processed"/>
    <x v="3"/>
    <d v="2019-04-26T12:41:22"/>
    <x v="4"/>
    <m/>
    <n v="0"/>
    <n v="0"/>
    <n v="1176.8699999999999"/>
    <n v="1176.8699999999999"/>
  </r>
  <r>
    <s v="Economic B-17-DM-72-0001"/>
    <x v="1"/>
    <x v="1"/>
    <s v="R01E15SBF-EDC-LM"/>
    <n v="431232"/>
    <n v="1"/>
    <s v="Processed"/>
    <x v="6"/>
    <d v="2019-05-16T14:54:07"/>
    <x v="7"/>
    <m/>
    <n v="0"/>
    <n v="0"/>
    <n v="789.25"/>
    <n v="789.25"/>
  </r>
  <r>
    <s v="Economic B-17-DM-72-0001"/>
    <x v="1"/>
    <x v="1"/>
    <s v="R01E15SBF-EDC-LM"/>
    <n v="436412"/>
    <n v="1"/>
    <s v="Processed"/>
    <x v="11"/>
    <d v="2019-07-01T09:34:55"/>
    <x v="12"/>
    <m/>
    <n v="0"/>
    <n v="0"/>
    <n v="2596.4"/>
    <n v="2596.4"/>
  </r>
  <r>
    <s v="Economic B-17-DM-72-0001"/>
    <x v="1"/>
    <x v="1"/>
    <s v="R01E15SBF-EDC-LM"/>
    <n v="437033"/>
    <n v="1"/>
    <s v="Processed"/>
    <x v="12"/>
    <d v="2019-07-08T10:12:58"/>
    <x v="13"/>
    <m/>
    <n v="0"/>
    <n v="0"/>
    <n v="1007.64"/>
    <n v="1007.64"/>
  </r>
  <r>
    <s v="Economic B-17-DM-72-0001"/>
    <x v="1"/>
    <x v="1"/>
    <s v="R01E15SBF-EDC-LM"/>
    <n v="439735"/>
    <n v="1"/>
    <s v="Processed"/>
    <x v="16"/>
    <d v="2019-07-29T11:29:58"/>
    <x v="17"/>
    <m/>
    <n v="0"/>
    <n v="0"/>
    <n v="1065.3499999999999"/>
    <n v="1065.3499999999999"/>
  </r>
  <r>
    <s v="Economic B-17-DM-72-0001"/>
    <x v="1"/>
    <x v="1"/>
    <s v="R01E15SBF-EDC-LM"/>
    <n v="444532"/>
    <n v="1"/>
    <s v="Processed"/>
    <x v="20"/>
    <d v="2019-09-20T14:42:32"/>
    <x v="22"/>
    <m/>
    <n v="0"/>
    <n v="0"/>
    <n v="1698.5"/>
    <n v="1698.5"/>
  </r>
  <r>
    <s v="Economic B-17-DM-72-0001"/>
    <x v="1"/>
    <x v="1"/>
    <s v="R01E15SBF-EDC-LM"/>
    <n v="445412"/>
    <n v="1"/>
    <s v="Processed"/>
    <x v="21"/>
    <d v="2019-09-27T12:05:10"/>
    <x v="23"/>
    <m/>
    <n v="0"/>
    <n v="0"/>
    <n v="637.34"/>
    <n v="637.34"/>
  </r>
  <r>
    <s v="Economic B-17-DM-72-0001"/>
    <x v="1"/>
    <x v="1"/>
    <s v="R01E15SBF-EDC-LM"/>
    <n v="446816"/>
    <n v="1"/>
    <s v="Processed"/>
    <x v="22"/>
    <d v="2019-10-01T18:01:23"/>
    <x v="24"/>
    <m/>
    <n v="0"/>
    <n v="0"/>
    <n v="613.38"/>
    <n v="613.38"/>
  </r>
  <r>
    <s v="Economic B-17-DM-72-0001"/>
    <x v="1"/>
    <x v="1"/>
    <s v="R01E15SBF-EDC-LM"/>
    <n v="447860"/>
    <n v="1"/>
    <s v="Processed"/>
    <x v="23"/>
    <d v="2019-10-11T17:42:49"/>
    <x v="25"/>
    <m/>
    <n v="0"/>
    <n v="0"/>
    <n v="745.23"/>
    <n v="745.23"/>
  </r>
  <r>
    <s v="Economic B-17-DM-72-0001"/>
    <x v="1"/>
    <x v="1"/>
    <s v="R01E15SBF-EDC-LM"/>
    <n v="450265"/>
    <n v="1"/>
    <s v="Processed"/>
    <x v="25"/>
    <d v="2019-10-24T16:13:40"/>
    <x v="26"/>
    <m/>
    <n v="0"/>
    <n v="0"/>
    <n v="674.42"/>
    <n v="674.42"/>
  </r>
  <r>
    <s v="Economic B-17-DM-72-0001"/>
    <x v="1"/>
    <x v="1"/>
    <s v="R01E15SBF-EDC-LM"/>
    <n v="450534"/>
    <n v="1"/>
    <s v="Processed"/>
    <x v="26"/>
    <d v="2019-10-28T17:16:52"/>
    <x v="27"/>
    <m/>
    <n v="0"/>
    <n v="0"/>
    <n v="528.52"/>
    <n v="528.52"/>
  </r>
  <r>
    <s v="Economic B-17-DM-72-0001"/>
    <x v="1"/>
    <x v="1"/>
    <s v="R01E15SBF-EDC-LM"/>
    <n v="452655"/>
    <n v="1"/>
    <s v="Processed"/>
    <x v="29"/>
    <d v="2019-11-08T15:00:11"/>
    <x v="30"/>
    <m/>
    <n v="0"/>
    <n v="0"/>
    <n v="639.79"/>
    <n v="639.79"/>
  </r>
  <r>
    <s v="Economic B-17-DM-72-0001"/>
    <x v="1"/>
    <x v="1"/>
    <s v="R01E15SBF-EDC-LM"/>
    <n v="455336"/>
    <n v="1"/>
    <s v="Processed"/>
    <x v="33"/>
    <d v="2019-11-22T19:54:04"/>
    <x v="34"/>
    <m/>
    <n v="0"/>
    <n v="0"/>
    <n v="440.1"/>
    <n v="440.1"/>
  </r>
  <r>
    <s v="Economic B-17-DM-72-0001"/>
    <x v="1"/>
    <x v="1"/>
    <s v="R01E15SBF-EDC-LM"/>
    <n v="458614"/>
    <n v="1"/>
    <s v="Processed"/>
    <x v="43"/>
    <d v="2019-12-19T16:59:23"/>
    <x v="44"/>
    <m/>
    <n v="0"/>
    <n v="0"/>
    <n v="471.81"/>
    <n v="471.81"/>
  </r>
  <r>
    <s v="Economic B-17-DM-72-0001"/>
    <x v="1"/>
    <x v="1"/>
    <s v="R01E15SBF-EDC-LM"/>
    <n v="461273"/>
    <n v="1"/>
    <s v="Processed"/>
    <x v="47"/>
    <d v="2020-01-14T16:51:31"/>
    <x v="48"/>
    <m/>
    <n v="0"/>
    <n v="0"/>
    <n v="380.82"/>
    <n v="380.82"/>
  </r>
  <r>
    <s v="Economic B-17-DM-72-0001"/>
    <x v="1"/>
    <x v="1"/>
    <s v="R01E15SBF-EDC-LM"/>
    <n v="463944"/>
    <n v="1"/>
    <s v="Processed"/>
    <x v="53"/>
    <d v="2020-02-03T15:51:37"/>
    <x v="54"/>
    <m/>
    <n v="0"/>
    <n v="0"/>
    <n v="435.59"/>
    <n v="435.59"/>
  </r>
  <r>
    <s v="Economic B-17-DM-72-0001"/>
    <x v="1"/>
    <x v="1"/>
    <s v="R01E15SBF-EDC-LM"/>
    <n v="464157"/>
    <n v="1"/>
    <s v="Processed"/>
    <x v="55"/>
    <d v="2020-02-05T16:53:57"/>
    <x v="56"/>
    <m/>
    <n v="0"/>
    <n v="0"/>
    <n v="344.44"/>
    <n v="344.44"/>
  </r>
  <r>
    <s v="Economic B-17-DM-72-0001"/>
    <x v="1"/>
    <x v="1"/>
    <s v="R01E15SBF-EDC-UN"/>
    <n v="428728"/>
    <n v="2"/>
    <s v="Processed"/>
    <x v="3"/>
    <d v="2019-04-26T12:41:22"/>
    <x v="4"/>
    <m/>
    <n v="0"/>
    <n v="0"/>
    <n v="2746.03"/>
    <n v="2746.03"/>
  </r>
  <r>
    <s v="Economic B-17-DM-72-0001"/>
    <x v="1"/>
    <x v="1"/>
    <s v="R01E15SBF-EDC-UN"/>
    <n v="431232"/>
    <n v="2"/>
    <s v="Processed"/>
    <x v="6"/>
    <d v="2019-05-16T14:54:07"/>
    <x v="7"/>
    <m/>
    <n v="0"/>
    <n v="0"/>
    <n v="1841.58"/>
    <n v="1841.58"/>
  </r>
  <r>
    <s v="Economic B-17-DM-72-0001"/>
    <x v="1"/>
    <x v="1"/>
    <s v="R01E15SBF-EDC-UN"/>
    <n v="436412"/>
    <n v="2"/>
    <s v="Processed"/>
    <x v="11"/>
    <d v="2019-07-01T09:34:55"/>
    <x v="12"/>
    <m/>
    <n v="0"/>
    <n v="0"/>
    <n v="6375.48"/>
    <n v="6375.48"/>
  </r>
  <r>
    <s v="Economic B-17-DM-72-0001"/>
    <x v="1"/>
    <x v="1"/>
    <s v="R01E15SBF-EDC-UN"/>
    <n v="437033"/>
    <n v="2"/>
    <s v="Processed"/>
    <x v="12"/>
    <d v="2019-07-08T10:12:58"/>
    <x v="13"/>
    <m/>
    <n v="0"/>
    <n v="0"/>
    <n v="2351.17"/>
    <n v="2351.17"/>
  </r>
  <r>
    <s v="Economic B-17-DM-72-0001"/>
    <x v="1"/>
    <x v="1"/>
    <s v="R01E15SBF-EDC-UN"/>
    <n v="439735"/>
    <n v="2"/>
    <s v="Processed"/>
    <x v="16"/>
    <d v="2019-07-29T11:29:58"/>
    <x v="17"/>
    <m/>
    <n v="0"/>
    <n v="0"/>
    <n v="2485.81"/>
    <n v="2485.81"/>
  </r>
  <r>
    <s v="Economic B-17-DM-72-0001"/>
    <x v="1"/>
    <x v="1"/>
    <s v="R01E15SBF-EDC-UN"/>
    <n v="444532"/>
    <n v="2"/>
    <s v="Processed"/>
    <x v="20"/>
    <d v="2019-09-20T14:42:32"/>
    <x v="22"/>
    <m/>
    <n v="0"/>
    <n v="0"/>
    <n v="3963.18"/>
    <n v="3963.18"/>
  </r>
  <r>
    <s v="Economic B-17-DM-72-0001"/>
    <x v="1"/>
    <x v="1"/>
    <s v="R01E15SBF-EDC-UN"/>
    <n v="445412"/>
    <n v="2"/>
    <s v="Processed"/>
    <x v="21"/>
    <d v="2019-09-27T12:05:10"/>
    <x v="23"/>
    <m/>
    <n v="0"/>
    <n v="0"/>
    <n v="1487.15"/>
    <n v="1487.15"/>
  </r>
  <r>
    <s v="Economic B-17-DM-72-0001"/>
    <x v="1"/>
    <x v="1"/>
    <s v="R01E15SBF-EDC-UN"/>
    <n v="446816"/>
    <n v="2"/>
    <s v="Processed"/>
    <x v="22"/>
    <d v="2019-10-01T18:02:02"/>
    <x v="24"/>
    <m/>
    <n v="0"/>
    <n v="0"/>
    <n v="1431.24"/>
    <n v="1431.24"/>
  </r>
  <r>
    <s v="Economic B-17-DM-72-0001"/>
    <x v="1"/>
    <x v="1"/>
    <s v="R01E15SBF-EDC-UN"/>
    <n v="447860"/>
    <n v="2"/>
    <s v="Processed"/>
    <x v="23"/>
    <d v="2019-10-11T17:42:49"/>
    <x v="25"/>
    <m/>
    <n v="0"/>
    <n v="0"/>
    <n v="1738.89"/>
    <n v="1738.89"/>
  </r>
  <r>
    <s v="Economic B-17-DM-72-0001"/>
    <x v="1"/>
    <x v="1"/>
    <s v="R01E15SBF-EDC-UN"/>
    <n v="450265"/>
    <n v="2"/>
    <s v="Processed"/>
    <x v="25"/>
    <d v="2019-10-24T16:13:40"/>
    <x v="26"/>
    <m/>
    <n v="0"/>
    <n v="0"/>
    <n v="1573.65"/>
    <n v="1573.65"/>
  </r>
  <r>
    <s v="Economic B-17-DM-72-0001"/>
    <x v="1"/>
    <x v="1"/>
    <s v="R01E15SBF-EDC-UN"/>
    <n v="450534"/>
    <n v="2"/>
    <s v="Processed"/>
    <x v="26"/>
    <d v="2019-10-28T17:16:52"/>
    <x v="27"/>
    <m/>
    <n v="0"/>
    <n v="0"/>
    <n v="1233.22"/>
    <n v="1233.22"/>
  </r>
  <r>
    <s v="Economic B-17-DM-72-0001"/>
    <x v="1"/>
    <x v="1"/>
    <s v="R01E15SBF-EDC-UN"/>
    <n v="452655"/>
    <n v="2"/>
    <s v="Processed"/>
    <x v="29"/>
    <d v="2019-11-08T15:00:11"/>
    <x v="30"/>
    <m/>
    <n v="0"/>
    <n v="0"/>
    <n v="1492.84"/>
    <n v="1492.84"/>
  </r>
  <r>
    <s v="Economic B-17-DM-72-0001"/>
    <x v="1"/>
    <x v="1"/>
    <s v="R01E15SBF-EDC-UN"/>
    <n v="455336"/>
    <n v="2"/>
    <s v="Processed"/>
    <x v="33"/>
    <d v="2019-11-22T19:54:04"/>
    <x v="34"/>
    <m/>
    <n v="0"/>
    <n v="0"/>
    <n v="1026.9100000000001"/>
    <n v="1026.9100000000001"/>
  </r>
  <r>
    <s v="Economic B-17-DM-72-0001"/>
    <x v="1"/>
    <x v="1"/>
    <s v="R01E15SBF-EDC-UN"/>
    <n v="458614"/>
    <n v="2"/>
    <s v="Processed"/>
    <x v="43"/>
    <d v="2019-12-19T16:59:23"/>
    <x v="44"/>
    <m/>
    <n v="0"/>
    <n v="0"/>
    <n v="1100.8900000000001"/>
    <n v="1100.8900000000001"/>
  </r>
  <r>
    <s v="Economic B-17-DM-72-0001"/>
    <x v="1"/>
    <x v="1"/>
    <s v="R01E15SBF-EDC-UN"/>
    <n v="461273"/>
    <n v="2"/>
    <s v="Processed"/>
    <x v="47"/>
    <d v="2020-01-14T16:51:31"/>
    <x v="48"/>
    <m/>
    <n v="0"/>
    <n v="0"/>
    <n v="888.58"/>
    <n v="888.58"/>
  </r>
  <r>
    <s v="Economic B-17-DM-72-0001"/>
    <x v="1"/>
    <x v="1"/>
    <s v="R01E15SBF-EDC-UN"/>
    <n v="463944"/>
    <n v="2"/>
    <s v="Processed"/>
    <x v="53"/>
    <d v="2020-02-03T15:51:37"/>
    <x v="54"/>
    <m/>
    <n v="0"/>
    <n v="0"/>
    <n v="1016.37"/>
    <n v="1016.37"/>
  </r>
  <r>
    <s v="Economic B-17-DM-72-0001"/>
    <x v="1"/>
    <x v="1"/>
    <s v="R01E15SBF-EDC-UN"/>
    <n v="464157"/>
    <n v="2"/>
    <s v="Processed"/>
    <x v="55"/>
    <d v="2020-02-05T16:53:57"/>
    <x v="56"/>
    <m/>
    <n v="0"/>
    <n v="0"/>
    <n v="803.69"/>
    <n v="803.69"/>
  </r>
  <r>
    <s v="Economic B-17-DM-72-0001"/>
    <x v="1"/>
    <x v="2"/>
    <s v="R01E16BIA-EDC-LM"/>
    <n v="431232"/>
    <n v="3"/>
    <s v="Processed"/>
    <x v="6"/>
    <d v="2019-05-16T14:54:07"/>
    <x v="7"/>
    <m/>
    <n v="0"/>
    <n v="0"/>
    <n v="117.31"/>
    <n v="117.31"/>
  </r>
  <r>
    <s v="Economic B-17-DM-72-0001"/>
    <x v="1"/>
    <x v="2"/>
    <s v="R01E16BIA-EDC-LM"/>
    <n v="436412"/>
    <n v="3"/>
    <s v="Processed"/>
    <x v="11"/>
    <d v="2019-07-01T09:34:55"/>
    <x v="12"/>
    <m/>
    <n v="0"/>
    <n v="0"/>
    <n v="689.74"/>
    <n v="689.74"/>
  </r>
  <r>
    <s v="Economic B-17-DM-72-0001"/>
    <x v="1"/>
    <x v="2"/>
    <s v="R01E16BIA-EDC-LM"/>
    <n v="437033"/>
    <n v="3"/>
    <s v="Processed"/>
    <x v="12"/>
    <d v="2019-07-08T10:12:58"/>
    <x v="13"/>
    <m/>
    <n v="0"/>
    <n v="0"/>
    <n v="197.7"/>
    <n v="197.7"/>
  </r>
  <r>
    <s v="Economic B-17-DM-72-0001"/>
    <x v="1"/>
    <x v="2"/>
    <s v="R01E16BIA-EDC-LM"/>
    <n v="439735"/>
    <n v="3"/>
    <s v="Processed"/>
    <x v="16"/>
    <d v="2019-07-29T11:29:58"/>
    <x v="17"/>
    <m/>
    <n v="0"/>
    <n v="0"/>
    <n v="366.82"/>
    <n v="366.82"/>
  </r>
  <r>
    <s v="Economic B-17-DM-72-0001"/>
    <x v="1"/>
    <x v="2"/>
    <s v="R01E16BIA-EDC-LM"/>
    <n v="461273"/>
    <n v="3"/>
    <s v="Processed"/>
    <x v="47"/>
    <d v="2020-01-14T16:51:31"/>
    <x v="48"/>
    <m/>
    <n v="0"/>
    <n v="0"/>
    <n v="8.58"/>
    <n v="8.58"/>
  </r>
  <r>
    <s v="Economic B-17-DM-72-0001"/>
    <x v="1"/>
    <x v="2"/>
    <s v="R01E16BIA-EDC-LM"/>
    <n v="463944"/>
    <n v="3"/>
    <s v="Processed"/>
    <x v="53"/>
    <d v="2020-02-03T15:51:37"/>
    <x v="54"/>
    <m/>
    <n v="0"/>
    <n v="0"/>
    <n v="115.9"/>
    <n v="115.9"/>
  </r>
  <r>
    <s v="Economic B-17-DM-72-0001"/>
    <x v="1"/>
    <x v="2"/>
    <s v="R01E16BIA-EDC-LM"/>
    <n v="464157"/>
    <n v="3"/>
    <s v="Processed"/>
    <x v="55"/>
    <d v="2020-02-05T16:53:57"/>
    <x v="56"/>
    <m/>
    <n v="0"/>
    <n v="0"/>
    <n v="93.69"/>
    <n v="93.69"/>
  </r>
  <r>
    <s v="Economic B-17-DM-72-0001"/>
    <x v="1"/>
    <x v="2"/>
    <s v="R01E16BIA-EDC-UN"/>
    <n v="431232"/>
    <n v="4"/>
    <s v="Processed"/>
    <x v="6"/>
    <d v="2019-05-16T14:54:07"/>
    <x v="7"/>
    <m/>
    <n v="0"/>
    <n v="0"/>
    <n v="273.72000000000003"/>
    <n v="273.72000000000003"/>
  </r>
  <r>
    <s v="Economic B-17-DM-72-0001"/>
    <x v="1"/>
    <x v="2"/>
    <s v="R01E16BIA-EDC-UN"/>
    <n v="436412"/>
    <n v="4"/>
    <s v="Processed"/>
    <x v="11"/>
    <d v="2019-07-01T09:34:55"/>
    <x v="12"/>
    <m/>
    <n v="0"/>
    <n v="0"/>
    <n v="1688.63"/>
    <n v="1688.63"/>
  </r>
  <r>
    <s v="Economic B-17-DM-72-0001"/>
    <x v="1"/>
    <x v="2"/>
    <s v="R01E16BIA-EDC-UN"/>
    <n v="437033"/>
    <n v="4"/>
    <s v="Processed"/>
    <x v="12"/>
    <d v="2019-07-08T10:12:58"/>
    <x v="13"/>
    <m/>
    <n v="0"/>
    <n v="0"/>
    <n v="461.29"/>
    <n v="461.29"/>
  </r>
  <r>
    <s v="Economic B-17-DM-72-0001"/>
    <x v="1"/>
    <x v="2"/>
    <s v="R01E16BIA-EDC-UN"/>
    <n v="439735"/>
    <n v="4"/>
    <s v="Processed"/>
    <x v="16"/>
    <d v="2019-07-29T11:29:58"/>
    <x v="17"/>
    <m/>
    <n v="0"/>
    <n v="0"/>
    <n v="855.93"/>
    <n v="855.93"/>
  </r>
  <r>
    <s v="Economic B-17-DM-72-0001"/>
    <x v="1"/>
    <x v="2"/>
    <s v="R01E16BIA-EDC-UN"/>
    <n v="461273"/>
    <n v="4"/>
    <s v="Processed"/>
    <x v="47"/>
    <d v="2020-01-14T16:51:31"/>
    <x v="48"/>
    <m/>
    <n v="0"/>
    <n v="0"/>
    <n v="20.04"/>
    <n v="20.04"/>
  </r>
  <r>
    <s v="Economic B-17-DM-72-0001"/>
    <x v="1"/>
    <x v="2"/>
    <s v="R01E16BIA-EDC-UN"/>
    <n v="463944"/>
    <n v="4"/>
    <s v="Processed"/>
    <x v="53"/>
    <d v="2020-02-03T15:51:37"/>
    <x v="54"/>
    <m/>
    <n v="0"/>
    <n v="0"/>
    <n v="270.44"/>
    <n v="270.44"/>
  </r>
  <r>
    <s v="Economic B-17-DM-72-0001"/>
    <x v="1"/>
    <x v="2"/>
    <s v="R01E16BIA-EDC-UN"/>
    <n v="464157"/>
    <n v="4"/>
    <s v="Processed"/>
    <x v="55"/>
    <d v="2020-02-05T16:53:57"/>
    <x v="56"/>
    <m/>
    <n v="0"/>
    <n v="0"/>
    <n v="218.61"/>
    <n v="218.61"/>
  </r>
  <r>
    <s v="Economic B-17-DM-72-0001"/>
    <x v="1"/>
    <x v="3"/>
    <s v="R01E18CCL-BDE-LM"/>
    <n v="428728"/>
    <n v="3"/>
    <s v="Processed"/>
    <x v="3"/>
    <d v="2019-04-26T12:41:22"/>
    <x v="4"/>
    <m/>
    <n v="0"/>
    <n v="0"/>
    <n v="213.4"/>
    <n v="213.4"/>
  </r>
  <r>
    <s v="Economic B-17-DM-72-0001"/>
    <x v="1"/>
    <x v="3"/>
    <s v="R01E18CCL-BDE-LM"/>
    <n v="431232"/>
    <n v="5"/>
    <s v="Processed"/>
    <x v="6"/>
    <d v="2019-05-16T14:54:07"/>
    <x v="7"/>
    <m/>
    <n v="0"/>
    <n v="0"/>
    <n v="60.34"/>
    <n v="60.34"/>
  </r>
  <r>
    <s v="Economic B-17-DM-72-0001"/>
    <x v="1"/>
    <x v="3"/>
    <s v="R01E18CCL-BDE-LM"/>
    <n v="436412"/>
    <n v="5"/>
    <s v="Processed"/>
    <x v="11"/>
    <d v="2019-07-01T09:34:55"/>
    <x v="12"/>
    <m/>
    <n v="0"/>
    <n v="0"/>
    <n v="514.88"/>
    <n v="514.88"/>
  </r>
  <r>
    <s v="Economic B-17-DM-72-0001"/>
    <x v="1"/>
    <x v="3"/>
    <s v="R01E18CCL-BDE-LM"/>
    <n v="437033"/>
    <n v="5"/>
    <s v="Processed"/>
    <x v="12"/>
    <d v="2019-07-08T10:12:58"/>
    <x v="13"/>
    <m/>
    <n v="0"/>
    <n v="0"/>
    <n v="367.81"/>
    <n v="367.81"/>
  </r>
  <r>
    <s v="Economic B-17-DM-72-0001"/>
    <x v="1"/>
    <x v="3"/>
    <s v="R01E18CCL-BDE-LM"/>
    <n v="439735"/>
    <n v="5"/>
    <s v="Processed"/>
    <x v="16"/>
    <d v="2019-07-29T11:29:58"/>
    <x v="17"/>
    <m/>
    <n v="0"/>
    <n v="0"/>
    <n v="30.79"/>
    <n v="30.79"/>
  </r>
  <r>
    <s v="Economic B-17-DM-72-0001"/>
    <x v="1"/>
    <x v="3"/>
    <s v="R01E18CCL-BDE-LM"/>
    <n v="444532"/>
    <n v="3"/>
    <s v="Processed"/>
    <x v="20"/>
    <d v="2019-09-20T14:42:32"/>
    <x v="22"/>
    <m/>
    <n v="0"/>
    <n v="0"/>
    <n v="1651.78"/>
    <n v="1651.78"/>
  </r>
  <r>
    <s v="Economic B-17-DM-72-0001"/>
    <x v="1"/>
    <x v="3"/>
    <s v="R01E18CCL-BDE-LM"/>
    <n v="445412"/>
    <n v="3"/>
    <s v="Processed"/>
    <x v="21"/>
    <d v="2019-09-27T12:05:10"/>
    <x v="23"/>
    <m/>
    <n v="0"/>
    <n v="0"/>
    <n v="637.34"/>
    <n v="637.34"/>
  </r>
  <r>
    <s v="Economic B-17-DM-72-0001"/>
    <x v="1"/>
    <x v="3"/>
    <s v="R01E18CCL-BDE-LM"/>
    <n v="446816"/>
    <n v="3"/>
    <s v="Processed"/>
    <x v="22"/>
    <d v="2019-10-01T18:02:02"/>
    <x v="24"/>
    <m/>
    <n v="0"/>
    <n v="0"/>
    <n v="647.58000000000004"/>
    <n v="647.58000000000004"/>
  </r>
  <r>
    <s v="Economic B-17-DM-72-0001"/>
    <x v="1"/>
    <x v="3"/>
    <s v="R01E18CCL-BDE-LM"/>
    <n v="447860"/>
    <n v="3"/>
    <s v="Processed"/>
    <x v="23"/>
    <d v="2019-10-11T17:42:49"/>
    <x v="25"/>
    <m/>
    <n v="0"/>
    <n v="0"/>
    <n v="659.28"/>
    <n v="659.28"/>
  </r>
  <r>
    <s v="Economic B-17-DM-72-0001"/>
    <x v="1"/>
    <x v="3"/>
    <s v="R01E18CCL-BDE-LM"/>
    <n v="450265"/>
    <n v="3"/>
    <s v="Processed"/>
    <x v="25"/>
    <d v="2019-10-24T16:13:40"/>
    <x v="26"/>
    <m/>
    <n v="0"/>
    <n v="0"/>
    <n v="625.85"/>
    <n v="625.85"/>
  </r>
  <r>
    <s v="Economic B-17-DM-72-0001"/>
    <x v="1"/>
    <x v="3"/>
    <s v="R01E18CCL-BDE-LM"/>
    <n v="450534"/>
    <n v="3"/>
    <s v="Processed"/>
    <x v="26"/>
    <d v="2019-10-28T17:16:52"/>
    <x v="27"/>
    <m/>
    <n v="0"/>
    <n v="0"/>
    <n v="571.79999999999995"/>
    <n v="571.79999999999995"/>
  </r>
  <r>
    <s v="Economic B-17-DM-72-0001"/>
    <x v="1"/>
    <x v="3"/>
    <s v="R01E18CCL-BDE-LM"/>
    <n v="452655"/>
    <n v="3"/>
    <s v="Processed"/>
    <x v="29"/>
    <d v="2019-11-08T15:00:11"/>
    <x v="30"/>
    <m/>
    <n v="0"/>
    <n v="0"/>
    <n v="587.19000000000005"/>
    <n v="587.19000000000005"/>
  </r>
  <r>
    <s v="Economic B-17-DM-72-0001"/>
    <x v="1"/>
    <x v="3"/>
    <s v="R01E18CCL-BDE-LM"/>
    <n v="455336"/>
    <n v="3"/>
    <s v="Processed"/>
    <x v="33"/>
    <d v="2019-11-22T19:54:04"/>
    <x v="34"/>
    <m/>
    <n v="0"/>
    <n v="0"/>
    <n v="447.44"/>
    <n v="447.44"/>
  </r>
  <r>
    <s v="Economic B-17-DM-72-0001"/>
    <x v="1"/>
    <x v="3"/>
    <s v="R01E18CCL-BDE-LM"/>
    <n v="458614"/>
    <n v="3"/>
    <s v="Processed"/>
    <x v="43"/>
    <d v="2019-12-19T16:59:23"/>
    <x v="44"/>
    <m/>
    <n v="0"/>
    <n v="0"/>
    <n v="370.69"/>
    <n v="370.69"/>
  </r>
  <r>
    <s v="Economic B-17-DM-72-0001"/>
    <x v="1"/>
    <x v="3"/>
    <s v="R01E18CCL-BDE-LM"/>
    <n v="461273"/>
    <n v="7"/>
    <s v="Processed"/>
    <x v="47"/>
    <d v="2020-01-14T16:51:31"/>
    <x v="48"/>
    <m/>
    <n v="0"/>
    <n v="0"/>
    <n v="369.35"/>
    <n v="369.35"/>
  </r>
  <r>
    <s v="Economic B-17-DM-72-0001"/>
    <x v="1"/>
    <x v="3"/>
    <s v="R01E18CCL-BDE-UN"/>
    <n v="428728"/>
    <n v="4"/>
    <s v="Processed"/>
    <x v="3"/>
    <d v="2019-04-26T12:41:22"/>
    <x v="4"/>
    <m/>
    <n v="0"/>
    <n v="0"/>
    <n v="497.93"/>
    <n v="497.93"/>
  </r>
  <r>
    <s v="Economic B-17-DM-72-0001"/>
    <x v="1"/>
    <x v="3"/>
    <s v="R01E18CCL-BDE-UN"/>
    <n v="431232"/>
    <n v="6"/>
    <s v="Processed"/>
    <x v="6"/>
    <d v="2019-05-16T14:54:07"/>
    <x v="7"/>
    <m/>
    <n v="0"/>
    <n v="0"/>
    <n v="140.80000000000001"/>
    <n v="140.80000000000001"/>
  </r>
  <r>
    <s v="Economic B-17-DM-72-0001"/>
    <x v="1"/>
    <x v="3"/>
    <s v="R01E18CCL-BDE-UN"/>
    <n v="436412"/>
    <n v="6"/>
    <s v="Processed"/>
    <x v="11"/>
    <d v="2019-07-01T09:34:55"/>
    <x v="12"/>
    <m/>
    <n v="0"/>
    <n v="0"/>
    <n v="1201.3800000000001"/>
    <n v="1201.3800000000001"/>
  </r>
  <r>
    <s v="Economic B-17-DM-72-0001"/>
    <x v="1"/>
    <x v="3"/>
    <s v="R01E18CCL-BDE-UN"/>
    <n v="437033"/>
    <n v="6"/>
    <s v="Processed"/>
    <x v="12"/>
    <d v="2019-07-08T10:12:58"/>
    <x v="13"/>
    <m/>
    <n v="0"/>
    <n v="0"/>
    <n v="858.22"/>
    <n v="858.22"/>
  </r>
  <r>
    <s v="Economic B-17-DM-72-0001"/>
    <x v="1"/>
    <x v="3"/>
    <s v="R01E18CCL-BDE-UN"/>
    <n v="439735"/>
    <n v="6"/>
    <s v="Processed"/>
    <x v="16"/>
    <d v="2019-07-29T11:29:58"/>
    <x v="17"/>
    <m/>
    <n v="0"/>
    <n v="0"/>
    <n v="71.84"/>
    <n v="71.84"/>
  </r>
  <r>
    <s v="Economic B-17-DM-72-0001"/>
    <x v="1"/>
    <x v="3"/>
    <s v="R01E18CCL-BDE-UN"/>
    <n v="444532"/>
    <n v="4"/>
    <s v="Processed"/>
    <x v="20"/>
    <d v="2019-09-20T14:42:32"/>
    <x v="22"/>
    <m/>
    <n v="0"/>
    <n v="0"/>
    <n v="3854.12"/>
    <n v="3854.12"/>
  </r>
  <r>
    <s v="Economic B-17-DM-72-0001"/>
    <x v="1"/>
    <x v="3"/>
    <s v="R01E18CCL-BDE-UN"/>
    <n v="445412"/>
    <n v="4"/>
    <s v="Processed"/>
    <x v="21"/>
    <d v="2019-09-27T12:05:10"/>
    <x v="23"/>
    <m/>
    <n v="0"/>
    <n v="0"/>
    <n v="1487.14"/>
    <n v="1487.14"/>
  </r>
  <r>
    <s v="Economic B-17-DM-72-0001"/>
    <x v="1"/>
    <x v="3"/>
    <s v="R01E18CCL-BDE-UN"/>
    <n v="446816"/>
    <n v="4"/>
    <s v="Processed"/>
    <x v="22"/>
    <d v="2019-10-01T18:02:02"/>
    <x v="24"/>
    <m/>
    <n v="0"/>
    <n v="0"/>
    <n v="1511.03"/>
    <n v="1511.03"/>
  </r>
  <r>
    <s v="Economic B-17-DM-72-0001"/>
    <x v="1"/>
    <x v="3"/>
    <s v="R01E18CCL-BDE-UN"/>
    <n v="447860"/>
    <n v="4"/>
    <s v="Processed"/>
    <x v="23"/>
    <d v="2019-10-11T17:42:49"/>
    <x v="25"/>
    <m/>
    <n v="0"/>
    <n v="0"/>
    <n v="1538.33"/>
    <n v="1538.33"/>
  </r>
  <r>
    <s v="Economic B-17-DM-72-0001"/>
    <x v="1"/>
    <x v="3"/>
    <s v="R01E18CCL-BDE-UN"/>
    <n v="450265"/>
    <n v="4"/>
    <s v="Processed"/>
    <x v="25"/>
    <d v="2019-10-24T16:13:40"/>
    <x v="26"/>
    <m/>
    <n v="0"/>
    <n v="0"/>
    <n v="1460.3"/>
    <n v="1460.3"/>
  </r>
  <r>
    <s v="Economic B-17-DM-72-0001"/>
    <x v="1"/>
    <x v="3"/>
    <s v="R01E18CCL-BDE-UN"/>
    <n v="450534"/>
    <n v="4"/>
    <s v="Processed"/>
    <x v="26"/>
    <d v="2019-10-28T17:16:52"/>
    <x v="27"/>
    <m/>
    <n v="0"/>
    <n v="0"/>
    <n v="1334.2"/>
    <n v="1334.2"/>
  </r>
  <r>
    <s v="Economic B-17-DM-72-0001"/>
    <x v="1"/>
    <x v="3"/>
    <s v="R01E18CCL-BDE-UN"/>
    <n v="452655"/>
    <n v="4"/>
    <s v="Processed"/>
    <x v="29"/>
    <d v="2019-11-08T15:00:11"/>
    <x v="30"/>
    <m/>
    <n v="0"/>
    <n v="0"/>
    <n v="1370.1"/>
    <n v="1370.1"/>
  </r>
  <r>
    <s v="Economic B-17-DM-72-0001"/>
    <x v="1"/>
    <x v="3"/>
    <s v="R01E18CCL-BDE-UN"/>
    <n v="455336"/>
    <n v="4"/>
    <s v="Processed"/>
    <x v="33"/>
    <d v="2019-11-22T19:54:04"/>
    <x v="34"/>
    <m/>
    <n v="0"/>
    <n v="0"/>
    <n v="1044.03"/>
    <n v="1044.03"/>
  </r>
  <r>
    <s v="Economic B-17-DM-72-0001"/>
    <x v="1"/>
    <x v="3"/>
    <s v="R01E18CCL-BDE-UN"/>
    <n v="458614"/>
    <n v="4"/>
    <s v="Processed"/>
    <x v="43"/>
    <d v="2019-12-19T16:59:23"/>
    <x v="44"/>
    <m/>
    <n v="0"/>
    <n v="0"/>
    <n v="864.94"/>
    <n v="864.94"/>
  </r>
  <r>
    <s v="Economic B-17-DM-72-0001"/>
    <x v="1"/>
    <x v="3"/>
    <s v="R01E18CCL-BDE-UN"/>
    <n v="461273"/>
    <n v="8"/>
    <s v="Processed"/>
    <x v="47"/>
    <d v="2020-01-14T16:51:31"/>
    <x v="48"/>
    <m/>
    <n v="0"/>
    <n v="0"/>
    <n v="861.82"/>
    <n v="861.82"/>
  </r>
  <r>
    <s v="Economic B-17-DM-72-0001"/>
    <x v="1"/>
    <x v="4"/>
    <s v="R01E19TBM-EDC-UN"/>
    <n v="436412"/>
    <n v="7"/>
    <s v="Processed"/>
    <x v="11"/>
    <d v="2019-07-01T09:34:55"/>
    <x v="12"/>
    <m/>
    <n v="0"/>
    <n v="0"/>
    <n v="315.24"/>
    <n v="315.24"/>
  </r>
  <r>
    <s v="Economic B-17-DM-72-0001"/>
    <x v="1"/>
    <x v="4"/>
    <s v="R01E19TBM-EDC-UN"/>
    <n v="437033"/>
    <n v="7"/>
    <s v="Processed"/>
    <x v="12"/>
    <d v="2019-07-08T10:12:58"/>
    <x v="13"/>
    <m/>
    <n v="0"/>
    <n v="0"/>
    <n v="55.68"/>
    <n v="55.68"/>
  </r>
  <r>
    <s v="Economic B-17-DM-72-0001"/>
    <x v="1"/>
    <x v="4"/>
    <s v="R01E19TBM-EDC-UN"/>
    <n v="444532"/>
    <n v="5"/>
    <s v="Processed"/>
    <x v="20"/>
    <d v="2019-09-20T14:42:32"/>
    <x v="22"/>
    <m/>
    <n v="0"/>
    <n v="0"/>
    <n v="1049.25"/>
    <n v="1049.25"/>
  </r>
  <r>
    <s v="Economic B-17-DM-72-0001"/>
    <x v="1"/>
    <x v="4"/>
    <s v="R01E19TBM-EDC-UN"/>
    <n v="445412"/>
    <n v="5"/>
    <s v="Processed"/>
    <x v="21"/>
    <d v="2019-09-27T12:05:10"/>
    <x v="23"/>
    <m/>
    <n v="0"/>
    <n v="0"/>
    <n v="709.18"/>
    <n v="709.18"/>
  </r>
  <r>
    <s v="Economic B-17-DM-72-0001"/>
    <x v="1"/>
    <x v="4"/>
    <s v="R01E19TBM-EDC-UN"/>
    <n v="450534"/>
    <n v="5"/>
    <s v="Processed"/>
    <x v="26"/>
    <d v="2019-10-28T17:16:52"/>
    <x v="27"/>
    <m/>
    <n v="0"/>
    <n v="0"/>
    <n v="35.9"/>
    <n v="35.9"/>
  </r>
  <r>
    <s v="Economic B-17-DM-72-0001"/>
    <x v="1"/>
    <x v="4"/>
    <s v="R01E19TBM-EDC-UN"/>
    <n v="452655"/>
    <n v="5"/>
    <s v="Processed"/>
    <x v="29"/>
    <d v="2019-11-08T15:00:11"/>
    <x v="30"/>
    <m/>
    <n v="0"/>
    <n v="0"/>
    <n v="309.52999999999997"/>
    <n v="309.52999999999997"/>
  </r>
  <r>
    <s v="Economic B-17-DM-72-0001"/>
    <x v="1"/>
    <x v="4"/>
    <s v="R01E19TBM-EDC-UN"/>
    <n v="455336"/>
    <n v="5"/>
    <s v="Processed"/>
    <x v="33"/>
    <d v="2019-11-22T19:54:04"/>
    <x v="34"/>
    <m/>
    <n v="0"/>
    <n v="0"/>
    <n v="758.82"/>
    <n v="758.82"/>
  </r>
  <r>
    <s v="Economic B-17-DM-72-0001"/>
    <x v="1"/>
    <x v="4"/>
    <s v="R01E19TBM-EDC-UN"/>
    <n v="458614"/>
    <n v="5"/>
    <s v="Processed"/>
    <x v="43"/>
    <d v="2019-12-19T16:59:23"/>
    <x v="44"/>
    <m/>
    <n v="0"/>
    <n v="0"/>
    <n v="368.46"/>
    <n v="368.46"/>
  </r>
  <r>
    <s v="Economic B-17-DM-72-0001"/>
    <x v="1"/>
    <x v="4"/>
    <s v="R01E19TBM-EDC-UN"/>
    <n v="461273"/>
    <n v="9"/>
    <s v="Processed"/>
    <x v="47"/>
    <d v="2020-01-14T16:51:31"/>
    <x v="48"/>
    <m/>
    <n v="0"/>
    <n v="0"/>
    <n v="592.24"/>
    <n v="592.24"/>
  </r>
  <r>
    <s v="Economic B-17-DM-72-0001"/>
    <x v="1"/>
    <x v="4"/>
    <s v="R01E19TBM-EDC-UN"/>
    <n v="463944"/>
    <n v="7"/>
    <s v="Processed"/>
    <x v="53"/>
    <d v="2020-02-03T15:51:37"/>
    <x v="54"/>
    <m/>
    <n v="0"/>
    <n v="0"/>
    <n v="1329.79"/>
    <n v="1329.79"/>
  </r>
  <r>
    <s v="Economic B-17-DM-72-0001"/>
    <x v="1"/>
    <x v="4"/>
    <s v="R01E19TBM-EDC-UN"/>
    <n v="464157"/>
    <n v="7"/>
    <s v="Processed"/>
    <x v="55"/>
    <d v="2020-02-05T16:53:57"/>
    <x v="56"/>
    <m/>
    <n v="0"/>
    <n v="0"/>
    <n v="1242.01"/>
    <n v="1242.01"/>
  </r>
  <r>
    <s v="Housing B-17-DM-72-0001"/>
    <x v="2"/>
    <x v="5"/>
    <s v="R01H07RRR-DOH-LM"/>
    <n v="418790"/>
    <n v="3"/>
    <s v="Processed"/>
    <x v="0"/>
    <d v="2019-02-08T21:14:40"/>
    <x v="0"/>
    <m/>
    <n v="0"/>
    <n v="0"/>
    <n v="2133.12"/>
    <n v="2133.12"/>
  </r>
  <r>
    <s v="Housing B-17-DM-72-0001"/>
    <x v="2"/>
    <x v="5"/>
    <s v="R01H07RRR-DOH-LM"/>
    <n v="428728"/>
    <n v="7"/>
    <s v="Processed"/>
    <x v="3"/>
    <d v="2019-04-26T12:41:22"/>
    <x v="4"/>
    <m/>
    <n v="0"/>
    <n v="0"/>
    <n v="6429.85"/>
    <n v="6429.85"/>
  </r>
  <r>
    <s v="Housing B-17-DM-72-0001"/>
    <x v="2"/>
    <x v="5"/>
    <s v="R01H07RRR-DOH-LM"/>
    <n v="429219"/>
    <n v="3"/>
    <s v="Processed"/>
    <x v="4"/>
    <d v="2019-04-30T16:47:04"/>
    <x v="5"/>
    <m/>
    <n v="0"/>
    <n v="0"/>
    <n v="4005"/>
    <n v="4005"/>
  </r>
  <r>
    <s v="Housing B-17-DM-72-0001"/>
    <x v="2"/>
    <x v="5"/>
    <s v="R01H07RRR-DOH-LM"/>
    <n v="429398"/>
    <n v="3"/>
    <s v="Processed"/>
    <x v="5"/>
    <d v="2019-05-01T15:38:33"/>
    <x v="6"/>
    <m/>
    <n v="0"/>
    <n v="0"/>
    <n v="3430.36"/>
    <n v="3430.36"/>
  </r>
  <r>
    <s v="Housing B-17-DM-72-0001"/>
    <x v="2"/>
    <x v="5"/>
    <s v="R01H07RRR-DOH-LM"/>
    <n v="431232"/>
    <n v="9"/>
    <s v="Processed"/>
    <x v="6"/>
    <d v="2019-05-16T14:54:07"/>
    <x v="7"/>
    <m/>
    <n v="0"/>
    <n v="0"/>
    <n v="6259.85"/>
    <n v="6259.85"/>
  </r>
  <r>
    <s v="Housing B-17-DM-72-0001"/>
    <x v="2"/>
    <x v="5"/>
    <s v="R01H07RRR-DOH-LM"/>
    <n v="433993"/>
    <n v="2"/>
    <s v="Processed"/>
    <x v="8"/>
    <d v="2019-06-10T14:35:12"/>
    <x v="9"/>
    <m/>
    <n v="0"/>
    <n v="0"/>
    <n v="3175.26"/>
    <n v="3175.26"/>
  </r>
  <r>
    <s v="Housing B-17-DM-72-0001"/>
    <x v="2"/>
    <x v="5"/>
    <s v="R01H07RRR-DOH-LM"/>
    <n v="434495"/>
    <n v="2"/>
    <s v="Processed"/>
    <x v="9"/>
    <d v="2019-06-13T10:54:02"/>
    <x v="10"/>
    <m/>
    <n v="0"/>
    <n v="0"/>
    <n v="4870.78"/>
    <n v="4870.78"/>
  </r>
  <r>
    <s v="Housing B-17-DM-72-0001"/>
    <x v="2"/>
    <x v="5"/>
    <s v="R01H07RRR-DOH-LM"/>
    <n v="434515"/>
    <n v="2"/>
    <s v="Processed"/>
    <x v="9"/>
    <d v="2019-06-13T10:56:37"/>
    <x v="10"/>
    <m/>
    <n v="0"/>
    <n v="0"/>
    <n v="5101.43"/>
    <n v="5101.43"/>
  </r>
  <r>
    <s v="Housing B-17-DM-72-0001"/>
    <x v="2"/>
    <x v="5"/>
    <s v="R01H07RRR-DOH-LM"/>
    <n v="436412"/>
    <n v="10"/>
    <s v="Processed"/>
    <x v="11"/>
    <d v="2019-07-01T09:34:55"/>
    <x v="12"/>
    <m/>
    <n v="0"/>
    <n v="0"/>
    <n v="16948.3"/>
    <n v="16948.3"/>
  </r>
  <r>
    <s v="Housing B-17-DM-72-0001"/>
    <x v="2"/>
    <x v="5"/>
    <s v="R01H07RRR-DOH-LM"/>
    <n v="437033"/>
    <n v="10"/>
    <s v="Processed"/>
    <x v="12"/>
    <d v="2019-07-08T10:12:58"/>
    <x v="13"/>
    <m/>
    <n v="0"/>
    <n v="0"/>
    <n v="2891.45"/>
    <n v="2891.45"/>
  </r>
  <r>
    <s v="Housing B-17-DM-72-0001"/>
    <x v="2"/>
    <x v="5"/>
    <s v="R01H07RRR-DOH-LM"/>
    <n v="437754"/>
    <n v="2"/>
    <s v="Processed"/>
    <x v="13"/>
    <d v="2019-07-11T17:18:14"/>
    <x v="14"/>
    <m/>
    <n v="0"/>
    <n v="0"/>
    <n v="3513.05"/>
    <n v="3513.05"/>
  </r>
  <r>
    <s v="Housing B-17-DM-72-0001"/>
    <x v="2"/>
    <x v="5"/>
    <s v="R01H07RRR-DOH-LM"/>
    <n v="439735"/>
    <n v="10"/>
    <s v="Processed"/>
    <x v="16"/>
    <d v="2019-07-29T11:29:58"/>
    <x v="17"/>
    <m/>
    <n v="0"/>
    <n v="0"/>
    <n v="7012.48"/>
    <n v="7012.48"/>
  </r>
  <r>
    <s v="Housing B-17-DM-72-0001"/>
    <x v="2"/>
    <x v="5"/>
    <s v="R01H07RRR-DOH-LM"/>
    <n v="440236"/>
    <n v="2"/>
    <s v="Processed"/>
    <x v="17"/>
    <d v="2019-08-02T14:35:53"/>
    <x v="19"/>
    <m/>
    <n v="0"/>
    <n v="0"/>
    <n v="3838.33"/>
    <n v="3838.33"/>
  </r>
  <r>
    <s v="Housing B-17-DM-72-0001"/>
    <x v="2"/>
    <x v="5"/>
    <s v="R01H07RRR-DOH-LM"/>
    <n v="442320"/>
    <n v="2"/>
    <s v="Processed"/>
    <x v="19"/>
    <d v="2019-08-27T17:18:16"/>
    <x v="21"/>
    <m/>
    <n v="0"/>
    <n v="0"/>
    <n v="7837.04"/>
    <n v="7837.04"/>
  </r>
  <r>
    <s v="Housing B-17-DM-72-0001"/>
    <x v="2"/>
    <x v="5"/>
    <s v="R01H07RRR-DOH-LM"/>
    <n v="444532"/>
    <n v="9"/>
    <s v="Processed"/>
    <x v="20"/>
    <d v="2019-09-20T14:42:32"/>
    <x v="22"/>
    <m/>
    <n v="0"/>
    <n v="0"/>
    <n v="25311.15"/>
    <n v="25311.15"/>
  </r>
  <r>
    <s v="Housing B-17-DM-72-0001"/>
    <x v="2"/>
    <x v="5"/>
    <s v="R01H07RRR-DOH-LM"/>
    <n v="445412"/>
    <n v="8"/>
    <s v="Processed"/>
    <x v="21"/>
    <d v="2019-09-27T12:05:10"/>
    <x v="23"/>
    <m/>
    <n v="0"/>
    <n v="0"/>
    <n v="11783.37"/>
    <n v="11783.37"/>
  </r>
  <r>
    <s v="Housing B-17-DM-72-0001"/>
    <x v="2"/>
    <x v="5"/>
    <s v="R01H07RRR-DOH-LM"/>
    <n v="446816"/>
    <n v="7"/>
    <s v="Processed"/>
    <x v="22"/>
    <d v="2019-10-01T18:02:02"/>
    <x v="24"/>
    <m/>
    <n v="0"/>
    <n v="0"/>
    <n v="11515.23"/>
    <n v="11515.23"/>
  </r>
  <r>
    <s v="Housing B-17-DM-72-0001"/>
    <x v="2"/>
    <x v="5"/>
    <s v="R01H07RRR-DOH-LM"/>
    <n v="447860"/>
    <n v="7"/>
    <s v="Processed"/>
    <x v="23"/>
    <d v="2019-10-11T17:42:49"/>
    <x v="25"/>
    <m/>
    <n v="0"/>
    <n v="0"/>
    <n v="8965.86"/>
    <n v="8965.86"/>
  </r>
  <r>
    <s v="Housing B-17-DM-72-0001"/>
    <x v="2"/>
    <x v="5"/>
    <s v="R01H07RRR-DOH-LM"/>
    <n v="450265"/>
    <n v="7"/>
    <s v="Processed"/>
    <x v="25"/>
    <d v="2019-10-24T16:13:40"/>
    <x v="26"/>
    <m/>
    <n v="0"/>
    <n v="0"/>
    <n v="8718.31"/>
    <n v="8718.31"/>
  </r>
  <r>
    <s v="Housing B-17-DM-72-0001"/>
    <x v="2"/>
    <x v="5"/>
    <s v="R01H07RRR-DOH-LM"/>
    <n v="450534"/>
    <n v="8"/>
    <s v="Processed"/>
    <x v="26"/>
    <d v="2019-10-28T17:16:52"/>
    <x v="27"/>
    <m/>
    <n v="0"/>
    <n v="0"/>
    <n v="7828.48"/>
    <n v="7828.48"/>
  </r>
  <r>
    <s v="Housing B-17-DM-72-0001"/>
    <x v="2"/>
    <x v="5"/>
    <s v="R01H07RRR-DOH-LM"/>
    <n v="452528"/>
    <n v="1"/>
    <s v="Processed"/>
    <x v="71"/>
    <d v="2019-11-06T15:42:22"/>
    <x v="72"/>
    <m/>
    <n v="0"/>
    <n v="0"/>
    <n v="76520.62"/>
    <n v="76520.62"/>
  </r>
  <r>
    <s v="Housing B-17-DM-72-0001"/>
    <x v="2"/>
    <x v="5"/>
    <s v="R01H07RRR-DOH-LM"/>
    <n v="452655"/>
    <n v="9"/>
    <s v="Processed"/>
    <x v="29"/>
    <d v="2019-11-08T15:00:11"/>
    <x v="30"/>
    <m/>
    <n v="0"/>
    <n v="0"/>
    <n v="5095.5200000000004"/>
    <n v="5095.5200000000004"/>
  </r>
  <r>
    <s v="Housing B-17-DM-72-0001"/>
    <x v="2"/>
    <x v="5"/>
    <s v="R01H07RRR-DOH-LM"/>
    <n v="453072"/>
    <n v="2"/>
    <s v="Processed"/>
    <x v="30"/>
    <d v="2019-11-12T15:07:01"/>
    <x v="31"/>
    <m/>
    <n v="0"/>
    <n v="0"/>
    <n v="335598.58"/>
    <n v="335598.58"/>
  </r>
  <r>
    <s v="Housing B-17-DM-72-0001"/>
    <x v="2"/>
    <x v="5"/>
    <s v="R01H07RRR-DOH-LM"/>
    <n v="453693"/>
    <n v="3"/>
    <s v="Processed"/>
    <x v="32"/>
    <d v="2019-11-14T15:17:36"/>
    <x v="33"/>
    <m/>
    <n v="0"/>
    <n v="0"/>
    <n v="11139.26"/>
    <n v="11139.26"/>
  </r>
  <r>
    <s v="Housing B-17-DM-72-0001"/>
    <x v="2"/>
    <x v="5"/>
    <s v="R01H07RRR-DOH-LM"/>
    <n v="455093"/>
    <n v="1"/>
    <s v="0"/>
    <x v="72"/>
    <s v="0"/>
    <x v="73"/>
    <m/>
    <n v="97744.44"/>
    <n v="0"/>
    <n v="0"/>
    <n v="97744.44"/>
  </r>
  <r>
    <s v="Housing B-17-DM-72-0001"/>
    <x v="2"/>
    <x v="5"/>
    <s v="R01H07RRR-DOH-LM"/>
    <n v="455096"/>
    <n v="1"/>
    <s v="Processed"/>
    <x v="72"/>
    <d v="2019-11-21T16:34:49"/>
    <x v="74"/>
    <m/>
    <n v="0"/>
    <n v="0"/>
    <n v="97744.44"/>
    <n v="97744.44"/>
  </r>
  <r>
    <s v="Housing B-17-DM-72-0001"/>
    <x v="2"/>
    <x v="5"/>
    <s v="R01H07RRR-DOH-LM"/>
    <n v="455336"/>
    <n v="8"/>
    <s v="Processed"/>
    <x v="33"/>
    <d v="2019-11-22T19:54:04"/>
    <x v="34"/>
    <m/>
    <n v="0"/>
    <n v="0"/>
    <n v="183684.02"/>
    <n v="183684.02"/>
  </r>
  <r>
    <s v="Housing B-17-DM-72-0001"/>
    <x v="2"/>
    <x v="5"/>
    <s v="R01H07RRR-DOH-LM"/>
    <n v="455552"/>
    <n v="2"/>
    <s v="Processed"/>
    <x v="34"/>
    <d v="2019-11-25T16:10:17"/>
    <x v="35"/>
    <m/>
    <n v="0"/>
    <n v="0"/>
    <n v="69352"/>
    <n v="69352"/>
  </r>
  <r>
    <s v="Housing B-17-DM-72-0001"/>
    <x v="2"/>
    <x v="5"/>
    <s v="R01H07RRR-DOH-LM"/>
    <n v="455726"/>
    <n v="2"/>
    <s v="Processed"/>
    <x v="35"/>
    <d v="2019-11-26T15:11:38"/>
    <x v="36"/>
    <m/>
    <n v="0"/>
    <n v="0"/>
    <n v="679825.79"/>
    <n v="679825.79"/>
  </r>
  <r>
    <s v="Housing B-17-DM-72-0001"/>
    <x v="2"/>
    <x v="5"/>
    <s v="R01H07RRR-DOH-LM"/>
    <n v="456697"/>
    <n v="2"/>
    <s v="Processed"/>
    <x v="37"/>
    <d v="2019-12-04T16:32:52"/>
    <x v="38"/>
    <m/>
    <n v="0"/>
    <n v="0"/>
    <n v="414291.51"/>
    <n v="414291.51"/>
  </r>
  <r>
    <s v="Housing B-17-DM-72-0001"/>
    <x v="2"/>
    <x v="5"/>
    <s v="R01H07RRR-DOH-LM"/>
    <n v="456957"/>
    <n v="2"/>
    <s v="Processed"/>
    <x v="38"/>
    <d v="2019-12-06T16:38:00"/>
    <x v="39"/>
    <m/>
    <n v="0"/>
    <n v="0"/>
    <n v="12532.12"/>
    <n v="12532.12"/>
  </r>
  <r>
    <s v="Housing B-17-DM-72-0001"/>
    <x v="2"/>
    <x v="5"/>
    <s v="R01H07RRR-DOH-LM"/>
    <n v="457358"/>
    <n v="1"/>
    <s v="Processed"/>
    <x v="73"/>
    <d v="2019-12-10T15:50:38"/>
    <x v="75"/>
    <m/>
    <n v="0"/>
    <n v="0"/>
    <n v="2338.6799999999998"/>
    <n v="2338.6799999999998"/>
  </r>
  <r>
    <s v="Housing B-17-DM-72-0001"/>
    <x v="2"/>
    <x v="5"/>
    <s v="R01H07RRR-DOH-LM"/>
    <n v="457835"/>
    <n v="2"/>
    <s v="Processed"/>
    <x v="41"/>
    <d v="2019-12-13T11:00:36"/>
    <x v="42"/>
    <m/>
    <n v="0"/>
    <n v="0"/>
    <n v="15036.87"/>
    <n v="15036.87"/>
  </r>
  <r>
    <s v="Housing B-17-DM-72-0001"/>
    <x v="2"/>
    <x v="5"/>
    <s v="R01H07RRR-DOH-LM"/>
    <n v="458165"/>
    <n v="2"/>
    <s v="Processed"/>
    <x v="42"/>
    <d v="2019-12-17T15:48:15"/>
    <x v="43"/>
    <m/>
    <n v="0"/>
    <n v="0"/>
    <n v="283800.36"/>
    <n v="283800.36"/>
  </r>
  <r>
    <s v="Housing B-17-DM-72-0001"/>
    <x v="2"/>
    <x v="5"/>
    <s v="R01H07RRR-DOH-LM"/>
    <n v="458614"/>
    <n v="8"/>
    <s v="Processed"/>
    <x v="43"/>
    <d v="2019-12-19T16:59:23"/>
    <x v="44"/>
    <m/>
    <n v="0"/>
    <n v="0"/>
    <n v="29220.3"/>
    <n v="29220.3"/>
  </r>
  <r>
    <s v="Housing B-17-DM-72-0001"/>
    <x v="2"/>
    <x v="5"/>
    <s v="R01H07RRR-DOH-LM"/>
    <n v="458728"/>
    <n v="2"/>
    <s v="Processed"/>
    <x v="44"/>
    <d v="2019-12-20T16:38:17"/>
    <x v="45"/>
    <m/>
    <n v="0"/>
    <n v="0"/>
    <n v="1738855.11"/>
    <n v="1738855.11"/>
  </r>
  <r>
    <s v="Housing B-17-DM-72-0001"/>
    <x v="2"/>
    <x v="5"/>
    <s v="R01H07RRR-DOH-LM"/>
    <n v="458935"/>
    <n v="2"/>
    <s v="Processed"/>
    <x v="45"/>
    <d v="2019-12-23T17:14:11"/>
    <x v="46"/>
    <m/>
    <n v="0"/>
    <n v="0"/>
    <n v="5460.33"/>
    <n v="5460.33"/>
  </r>
  <r>
    <s v="Housing B-17-DM-72-0001"/>
    <x v="2"/>
    <x v="5"/>
    <s v="R01H07RRR-DOH-LM"/>
    <n v="459174"/>
    <n v="2"/>
    <s v="Processed"/>
    <x v="46"/>
    <d v="2019-12-26T15:28:57"/>
    <x v="47"/>
    <m/>
    <n v="0"/>
    <n v="0"/>
    <n v="369494.89"/>
    <n v="369494.89"/>
  </r>
  <r>
    <s v="Housing B-17-DM-72-0001"/>
    <x v="2"/>
    <x v="5"/>
    <s v="R01H07RRR-DOH-LM"/>
    <n v="460175"/>
    <n v="1"/>
    <s v="Processed"/>
    <x v="74"/>
    <d v="2020-01-03T15:48:00"/>
    <x v="76"/>
    <m/>
    <n v="0"/>
    <n v="0"/>
    <n v="3909.68"/>
    <n v="3909.68"/>
  </r>
  <r>
    <s v="Housing B-17-DM-72-0001"/>
    <x v="2"/>
    <x v="5"/>
    <s v="R01H07RRR-DOH-LM"/>
    <n v="461273"/>
    <n v="12"/>
    <s v="Processed"/>
    <x v="47"/>
    <d v="2020-01-14T16:51:31"/>
    <x v="48"/>
    <m/>
    <n v="0"/>
    <n v="0"/>
    <n v="7827.6"/>
    <n v="7827.6"/>
  </r>
  <r>
    <s v="Housing B-17-DM-72-0001"/>
    <x v="2"/>
    <x v="5"/>
    <s v="R01H07RRR-DOH-LM"/>
    <n v="461896"/>
    <n v="1"/>
    <s v="Processed"/>
    <x v="75"/>
    <d v="2020-01-17T16:02:27"/>
    <x v="77"/>
    <m/>
    <n v="0"/>
    <n v="0"/>
    <n v="766247.68"/>
    <n v="766247.68"/>
  </r>
  <r>
    <s v="Housing B-17-DM-72-0001"/>
    <x v="2"/>
    <x v="5"/>
    <s v="R01H07RRR-DOH-LM"/>
    <n v="462095"/>
    <n v="1"/>
    <s v="Processed"/>
    <x v="76"/>
    <d v="2020-01-21T16:24:32"/>
    <x v="78"/>
    <m/>
    <n v="0"/>
    <n v="0"/>
    <n v="535661.48"/>
    <n v="535661.48"/>
  </r>
  <r>
    <s v="Housing B-17-DM-72-0001"/>
    <x v="2"/>
    <x v="5"/>
    <s v="R01H07RRR-DOH-LM"/>
    <n v="462339"/>
    <n v="2"/>
    <s v="Processed"/>
    <x v="48"/>
    <d v="2020-01-22T16:40:29"/>
    <x v="49"/>
    <m/>
    <n v="0"/>
    <n v="0"/>
    <n v="216677.55"/>
    <n v="216677.55"/>
  </r>
  <r>
    <s v="Housing B-17-DM-72-0001"/>
    <x v="2"/>
    <x v="5"/>
    <s v="R01H07RRR-DOH-LM"/>
    <n v="462977"/>
    <n v="2"/>
    <s v="Processed"/>
    <x v="49"/>
    <d v="2020-01-27T16:21:43"/>
    <x v="50"/>
    <m/>
    <n v="0"/>
    <n v="0"/>
    <n v="1098.83"/>
    <n v="1098.83"/>
  </r>
  <r>
    <s v="Housing B-17-DM-72-0001"/>
    <x v="2"/>
    <x v="5"/>
    <s v="R01H07RRR-DOH-LM"/>
    <n v="463416"/>
    <n v="2"/>
    <s v="Processed"/>
    <x v="51"/>
    <d v="2020-01-29T16:17:00"/>
    <x v="52"/>
    <m/>
    <n v="0"/>
    <n v="0"/>
    <n v="10718.35"/>
    <n v="10718.35"/>
  </r>
  <r>
    <s v="Housing B-17-DM-72-0001"/>
    <x v="2"/>
    <x v="5"/>
    <s v="R01H07RRR-DOH-LM"/>
    <n v="463676"/>
    <n v="2"/>
    <s v="Processed"/>
    <x v="52"/>
    <d v="2020-01-30T16:25:03"/>
    <x v="53"/>
    <m/>
    <n v="0"/>
    <n v="0"/>
    <n v="10825.29"/>
    <n v="10825.29"/>
  </r>
  <r>
    <s v="Housing B-17-DM-72-0001"/>
    <x v="2"/>
    <x v="5"/>
    <s v="R01H07RRR-DOH-LM"/>
    <n v="463840"/>
    <n v="1"/>
    <s v="Processed"/>
    <x v="77"/>
    <d v="2020-01-31T17:51:08"/>
    <x v="79"/>
    <m/>
    <n v="0"/>
    <n v="0"/>
    <n v="50820"/>
    <n v="50820"/>
  </r>
  <r>
    <s v="Housing B-17-DM-72-0001"/>
    <x v="2"/>
    <x v="5"/>
    <s v="R01H07RRR-DOH-LM"/>
    <n v="463944"/>
    <n v="10"/>
    <s v="Processed"/>
    <x v="53"/>
    <d v="2020-02-03T15:51:37"/>
    <x v="54"/>
    <m/>
    <n v="0"/>
    <n v="0"/>
    <n v="5001.21"/>
    <n v="5001.21"/>
  </r>
  <r>
    <s v="Housing B-17-DM-72-0001"/>
    <x v="2"/>
    <x v="5"/>
    <s v="R01H07RRR-DOH-LM"/>
    <n v="464052"/>
    <n v="2"/>
    <s v="Processed"/>
    <x v="54"/>
    <d v="2020-02-04T16:31:58"/>
    <x v="55"/>
    <m/>
    <n v="0"/>
    <n v="0"/>
    <n v="8182.77"/>
    <n v="8182.77"/>
  </r>
  <r>
    <s v="Housing B-17-DM-72-0001"/>
    <x v="2"/>
    <x v="5"/>
    <s v="R01H07RRR-DOH-LM"/>
    <n v="464157"/>
    <n v="10"/>
    <s v="Processed"/>
    <x v="55"/>
    <d v="2020-02-05T16:53:57"/>
    <x v="56"/>
    <m/>
    <n v="0"/>
    <n v="0"/>
    <n v="3737.25"/>
    <n v="3737.25"/>
  </r>
  <r>
    <s v="Housing B-17-DM-72-0001"/>
    <x v="2"/>
    <x v="5"/>
    <s v="R01H07RRR-DOH-LM"/>
    <n v="464484"/>
    <n v="2"/>
    <s v="Processed"/>
    <x v="56"/>
    <d v="2020-02-10T16:51:03"/>
    <x v="57"/>
    <m/>
    <n v="0"/>
    <n v="0"/>
    <n v="510816.16"/>
    <n v="510816.16"/>
  </r>
  <r>
    <s v="Housing B-17-DM-72-0001"/>
    <x v="2"/>
    <x v="5"/>
    <s v="R01H07RRR-DOH-LM"/>
    <n v="464774"/>
    <n v="2"/>
    <s v="Processed"/>
    <x v="57"/>
    <d v="2020-02-12T20:54:48"/>
    <x v="58"/>
    <m/>
    <n v="0"/>
    <n v="0"/>
    <n v="1302.53"/>
    <n v="1302.53"/>
  </r>
  <r>
    <s v="Housing B-17-DM-72-0001"/>
    <x v="2"/>
    <x v="5"/>
    <s v="R01H07RRR-DOH-LM"/>
    <n v="465038"/>
    <n v="2"/>
    <s v="Processed"/>
    <x v="58"/>
    <d v="2020-02-14T16:31:47"/>
    <x v="59"/>
    <m/>
    <n v="0"/>
    <n v="0"/>
    <n v="9324.35"/>
    <n v="9324.35"/>
  </r>
  <r>
    <s v="Housing B-17-DM-72-0001"/>
    <x v="2"/>
    <x v="5"/>
    <s v="R01H07RRR-DOH-LM"/>
    <n v="465179"/>
    <n v="1"/>
    <s v="Processed"/>
    <x v="78"/>
    <d v="2020-02-18T15:09:31"/>
    <x v="80"/>
    <m/>
    <n v="0"/>
    <n v="0"/>
    <n v="806289.44"/>
    <n v="806289.44"/>
  </r>
  <r>
    <s v="Housing B-17-DM-72-0001"/>
    <x v="2"/>
    <x v="5"/>
    <s v="R01H07RRR-DOH-LM"/>
    <n v="465574"/>
    <n v="2"/>
    <s v="Processed"/>
    <x v="59"/>
    <d v="2020-02-21T18:27:49"/>
    <x v="60"/>
    <m/>
    <n v="0"/>
    <n v="0"/>
    <n v="2619658.1"/>
    <n v="2619658.1"/>
  </r>
  <r>
    <s v="Housing B-17-DM-72-0001"/>
    <x v="2"/>
    <x v="5"/>
    <s v="R01H07RRR-DOH-LM"/>
    <n v="466155"/>
    <n v="2"/>
    <s v="Processed"/>
    <x v="61"/>
    <d v="2020-02-27T17:00:04"/>
    <x v="62"/>
    <m/>
    <n v="0"/>
    <n v="0"/>
    <n v="528228.71"/>
    <n v="528228.71"/>
  </r>
  <r>
    <s v="Housing B-17-DM-72-0001"/>
    <x v="2"/>
    <x v="5"/>
    <s v="R01H07RRR-DOH-LM"/>
    <n v="466289"/>
    <n v="1"/>
    <s v="Processed"/>
    <x v="62"/>
    <d v="2020-03-04T13:53:26"/>
    <x v="63"/>
    <m/>
    <n v="0"/>
    <n v="0"/>
    <n v="644534.97"/>
    <n v="644534.97"/>
  </r>
  <r>
    <s v="Housing B-17-DM-72-0001"/>
    <x v="2"/>
    <x v="5"/>
    <s v="R01H07RRR-DOH-LM"/>
    <n v="466954"/>
    <n v="2"/>
    <s v="Processed"/>
    <x v="62"/>
    <d v="2020-03-04T14:05:24"/>
    <x v="63"/>
    <m/>
    <n v="0"/>
    <n v="0"/>
    <n v="34508.03"/>
    <n v="34508.03"/>
  </r>
  <r>
    <s v="Housing B-17-DM-72-0001"/>
    <x v="2"/>
    <x v="5"/>
    <s v="R01H07RRR-DOH-LM"/>
    <n v="467154"/>
    <n v="1"/>
    <s v="Processed"/>
    <x v="62"/>
    <d v="2020-03-04T16:50:00"/>
    <x v="63"/>
    <m/>
    <n v="0"/>
    <n v="0"/>
    <n v="23773.97"/>
    <n v="23773.97"/>
  </r>
  <r>
    <s v="Housing B-17-DM-72-0001"/>
    <x v="2"/>
    <x v="5"/>
    <s v="R01H07RRR-DOH-LM"/>
    <n v="467899"/>
    <n v="2"/>
    <s v="Processed"/>
    <x v="63"/>
    <d v="2020-03-09T16:59:49"/>
    <x v="64"/>
    <m/>
    <n v="0"/>
    <n v="0"/>
    <n v="17400"/>
    <n v="17400"/>
  </r>
  <r>
    <s v="Housing B-17-DM-72-0001"/>
    <x v="2"/>
    <x v="5"/>
    <s v="R01H07RRR-DOH-LM"/>
    <n v="468083"/>
    <n v="2"/>
    <s v="Processed"/>
    <x v="64"/>
    <d v="2020-03-11T17:24:54"/>
    <x v="65"/>
    <m/>
    <n v="0"/>
    <n v="0"/>
    <n v="4682.92"/>
    <n v="4682.92"/>
  </r>
  <r>
    <s v="Housing B-17-DM-72-0001"/>
    <x v="2"/>
    <x v="5"/>
    <s v="R01H07RRR-DOH-LM"/>
    <n v="469339"/>
    <n v="2"/>
    <s v="Processed"/>
    <x v="66"/>
    <d v="2020-03-25T18:18:46"/>
    <x v="67"/>
    <m/>
    <n v="0"/>
    <n v="0"/>
    <n v="16895.240000000002"/>
    <n v="16895.240000000002"/>
  </r>
  <r>
    <s v="Housing B-17-DM-72-0001"/>
    <x v="2"/>
    <x v="5"/>
    <s v="R01H07RRR-DOH-LM"/>
    <n v="469520"/>
    <n v="2"/>
    <s v="Processed"/>
    <x v="67"/>
    <d v="2020-03-26T20:31:26"/>
    <x v="68"/>
    <m/>
    <n v="0"/>
    <n v="0"/>
    <n v="4464.1899999999996"/>
    <n v="4464.1899999999996"/>
  </r>
  <r>
    <s v="Housing B-17-DM-72-0001"/>
    <x v="2"/>
    <x v="5"/>
    <s v="R01H07RRR-DOH-LM"/>
    <n v="469636"/>
    <n v="2"/>
    <s v="Processed"/>
    <x v="68"/>
    <d v="2020-03-27T17:23:42"/>
    <x v="69"/>
    <m/>
    <n v="0"/>
    <n v="0"/>
    <n v="879718"/>
    <n v="879718"/>
  </r>
  <r>
    <s v="Housing B-17-DM-72-0001"/>
    <x v="2"/>
    <x v="5"/>
    <s v="R01H07RRR-DOH-LM"/>
    <n v="470034"/>
    <n v="1"/>
    <s v="Processed"/>
    <x v="79"/>
    <d v="2020-04-01T17:24:28"/>
    <x v="81"/>
    <m/>
    <n v="0"/>
    <n v="0"/>
    <n v="32310.82"/>
    <n v="32310.82"/>
  </r>
  <r>
    <s v="Housing B-17-DM-72-0001"/>
    <x v="2"/>
    <x v="5"/>
    <s v="R01H07RRR-DOH-LM"/>
    <n v="470154"/>
    <n v="2"/>
    <s v="Processed"/>
    <x v="80"/>
    <d v="2020-04-02T19:06:51"/>
    <x v="82"/>
    <m/>
    <n v="0"/>
    <n v="0"/>
    <n v="20198.580000000002"/>
    <n v="20198.580000000002"/>
  </r>
  <r>
    <s v="Housing B-17-DM-72-0001"/>
    <x v="2"/>
    <x v="5"/>
    <s v="R01H07RRR-DOH-LM"/>
    <n v="470280"/>
    <n v="2"/>
    <s v="Processed"/>
    <x v="69"/>
    <d v="2020-04-03T18:42:18"/>
    <x v="70"/>
    <m/>
    <n v="0"/>
    <n v="0"/>
    <n v="1243196.1499999999"/>
    <n v="1243196.1499999999"/>
  </r>
  <r>
    <s v="Housing B-17-DM-72-0001"/>
    <x v="2"/>
    <x v="5"/>
    <s v="R01H07RRR-DOH-LM"/>
    <n v="470425"/>
    <n v="2"/>
    <s v="Processed"/>
    <x v="81"/>
    <d v="2020-04-06T18:36:17"/>
    <x v="83"/>
    <m/>
    <n v="0"/>
    <n v="0"/>
    <n v="16427.16"/>
    <n v="16427.16"/>
  </r>
  <r>
    <s v="Housing B-17-DM-72-0001"/>
    <x v="2"/>
    <x v="5"/>
    <s v="R01H07RRR-DOH-LM"/>
    <n v="470618"/>
    <n v="3"/>
    <s v="Processed"/>
    <x v="70"/>
    <d v="2020-04-07T20:12:25"/>
    <x v="71"/>
    <m/>
    <n v="0"/>
    <n v="0"/>
    <n v="42725.88"/>
    <n v="42725.88"/>
  </r>
  <r>
    <s v="Housing B-17-DM-72-0001"/>
    <x v="2"/>
    <x v="5"/>
    <s v="R01H07RRR-DOH-UN"/>
    <n v="418790"/>
    <n v="4"/>
    <s v="Processed"/>
    <x v="0"/>
    <d v="2019-02-08T21:14:40"/>
    <x v="0"/>
    <m/>
    <n v="0"/>
    <n v="0"/>
    <n v="112.27"/>
    <n v="112.27"/>
  </r>
  <r>
    <s v="Housing B-17-DM-72-0001"/>
    <x v="2"/>
    <x v="5"/>
    <s v="R01H07RRR-DOH-UN"/>
    <n v="428728"/>
    <n v="8"/>
    <s v="Processed"/>
    <x v="3"/>
    <d v="2019-04-26T12:41:22"/>
    <x v="4"/>
    <m/>
    <n v="0"/>
    <n v="0"/>
    <n v="338.41"/>
    <n v="338.41"/>
  </r>
  <r>
    <s v="Housing B-17-DM-72-0001"/>
    <x v="2"/>
    <x v="5"/>
    <s v="R01H07RRR-DOH-UN"/>
    <n v="429219"/>
    <n v="4"/>
    <s v="Processed"/>
    <x v="4"/>
    <d v="2019-04-30T16:47:04"/>
    <x v="5"/>
    <m/>
    <n v="0"/>
    <n v="0"/>
    <n v="210.79"/>
    <n v="210.79"/>
  </r>
  <r>
    <s v="Housing B-17-DM-72-0001"/>
    <x v="2"/>
    <x v="5"/>
    <s v="R01H07RRR-DOH-UN"/>
    <n v="429398"/>
    <n v="4"/>
    <s v="Processed"/>
    <x v="5"/>
    <d v="2019-05-01T15:38:33"/>
    <x v="6"/>
    <m/>
    <n v="0"/>
    <n v="0"/>
    <n v="180.54"/>
    <n v="180.54"/>
  </r>
  <r>
    <s v="Housing B-17-DM-72-0001"/>
    <x v="2"/>
    <x v="5"/>
    <s v="R01H07RRR-DOH-UN"/>
    <n v="431232"/>
    <n v="10"/>
    <s v="Processed"/>
    <x v="6"/>
    <d v="2019-05-16T14:54:07"/>
    <x v="7"/>
    <m/>
    <n v="0"/>
    <n v="0"/>
    <n v="329.47"/>
    <n v="329.47"/>
  </r>
  <r>
    <s v="Housing B-17-DM-72-0001"/>
    <x v="2"/>
    <x v="5"/>
    <s v="R01H07RRR-DOH-UN"/>
    <n v="433993"/>
    <n v="3"/>
    <s v="Processed"/>
    <x v="8"/>
    <d v="2019-06-10T14:35:12"/>
    <x v="9"/>
    <m/>
    <n v="0"/>
    <n v="0"/>
    <n v="167.13"/>
    <n v="167.13"/>
  </r>
  <r>
    <s v="Housing B-17-DM-72-0001"/>
    <x v="2"/>
    <x v="5"/>
    <s v="R01H07RRR-DOH-UN"/>
    <n v="434495"/>
    <n v="3"/>
    <s v="Processed"/>
    <x v="9"/>
    <d v="2019-06-13T10:54:02"/>
    <x v="10"/>
    <m/>
    <n v="0"/>
    <n v="0"/>
    <n v="256.36"/>
    <n v="256.36"/>
  </r>
  <r>
    <s v="Housing B-17-DM-72-0001"/>
    <x v="2"/>
    <x v="5"/>
    <s v="R01H07RRR-DOH-UN"/>
    <n v="434515"/>
    <n v="3"/>
    <s v="Processed"/>
    <x v="9"/>
    <d v="2019-06-13T10:56:37"/>
    <x v="10"/>
    <m/>
    <n v="0"/>
    <n v="0"/>
    <n v="268.5"/>
    <n v="268.5"/>
  </r>
  <r>
    <s v="Housing B-17-DM-72-0001"/>
    <x v="2"/>
    <x v="5"/>
    <s v="R01H07RRR-DOH-UN"/>
    <n v="436412"/>
    <n v="11"/>
    <s v="Processed"/>
    <x v="11"/>
    <d v="2019-07-01T09:34:55"/>
    <x v="12"/>
    <m/>
    <n v="0"/>
    <n v="0"/>
    <n v="892.02"/>
    <n v="892.02"/>
  </r>
  <r>
    <s v="Housing B-17-DM-72-0001"/>
    <x v="2"/>
    <x v="5"/>
    <s v="R01H07RRR-DOH-UN"/>
    <n v="437033"/>
    <n v="11"/>
    <s v="Processed"/>
    <x v="12"/>
    <d v="2019-07-08T10:12:58"/>
    <x v="13"/>
    <m/>
    <n v="0"/>
    <n v="0"/>
    <n v="152.18"/>
    <n v="152.18"/>
  </r>
  <r>
    <s v="Housing B-17-DM-72-0001"/>
    <x v="2"/>
    <x v="5"/>
    <s v="R01H07RRR-DOH-UN"/>
    <n v="437754"/>
    <n v="3"/>
    <s v="Processed"/>
    <x v="13"/>
    <d v="2019-07-11T17:18:14"/>
    <x v="14"/>
    <m/>
    <n v="0"/>
    <n v="0"/>
    <n v="184.9"/>
    <n v="184.9"/>
  </r>
  <r>
    <s v="Housing B-17-DM-72-0001"/>
    <x v="2"/>
    <x v="5"/>
    <s v="R01H07RRR-DOH-UN"/>
    <n v="439735"/>
    <n v="11"/>
    <s v="Processed"/>
    <x v="16"/>
    <d v="2019-07-29T11:29:58"/>
    <x v="17"/>
    <m/>
    <n v="0"/>
    <n v="0"/>
    <n v="369.08"/>
    <n v="369.08"/>
  </r>
  <r>
    <s v="Housing B-17-DM-72-0001"/>
    <x v="2"/>
    <x v="5"/>
    <s v="R01H07RRR-DOH-UN"/>
    <n v="440236"/>
    <n v="3"/>
    <s v="Processed"/>
    <x v="17"/>
    <d v="2019-08-02T14:35:28"/>
    <x v="19"/>
    <m/>
    <n v="0"/>
    <n v="0"/>
    <n v="202.01"/>
    <n v="202.01"/>
  </r>
  <r>
    <s v="Housing B-17-DM-72-0001"/>
    <x v="2"/>
    <x v="5"/>
    <s v="R01H07RRR-DOH-UN"/>
    <n v="442320"/>
    <n v="3"/>
    <s v="Processed"/>
    <x v="19"/>
    <d v="2019-08-27T17:18:16"/>
    <x v="21"/>
    <m/>
    <n v="0"/>
    <n v="0"/>
    <n v="412.47"/>
    <n v="412.47"/>
  </r>
  <r>
    <s v="Housing B-17-DM-72-0001"/>
    <x v="2"/>
    <x v="5"/>
    <s v="R01H07RRR-DOH-UN"/>
    <n v="444532"/>
    <n v="10"/>
    <s v="Processed"/>
    <x v="20"/>
    <d v="2019-09-20T14:42:32"/>
    <x v="22"/>
    <m/>
    <n v="0"/>
    <n v="0"/>
    <n v="1332.18"/>
    <n v="1332.18"/>
  </r>
  <r>
    <s v="Housing B-17-DM-72-0001"/>
    <x v="2"/>
    <x v="5"/>
    <s v="R01H07RRR-DOH-UN"/>
    <n v="445412"/>
    <n v="9"/>
    <s v="Processed"/>
    <x v="21"/>
    <d v="2019-09-27T12:05:10"/>
    <x v="23"/>
    <m/>
    <n v="0"/>
    <n v="0"/>
    <n v="620.17999999999995"/>
    <n v="620.17999999999995"/>
  </r>
  <r>
    <s v="Housing B-17-DM-72-0001"/>
    <x v="2"/>
    <x v="5"/>
    <s v="R01H07RRR-DOH-UN"/>
    <n v="446816"/>
    <n v="8"/>
    <s v="Processed"/>
    <x v="22"/>
    <d v="2019-10-01T18:02:02"/>
    <x v="24"/>
    <m/>
    <n v="0"/>
    <n v="0"/>
    <n v="606.07000000000005"/>
    <n v="606.07000000000005"/>
  </r>
  <r>
    <s v="Housing B-17-DM-72-0001"/>
    <x v="2"/>
    <x v="5"/>
    <s v="R01H07RRR-DOH-UN"/>
    <n v="447860"/>
    <n v="8"/>
    <s v="Processed"/>
    <x v="23"/>
    <d v="2019-10-11T17:42:49"/>
    <x v="25"/>
    <m/>
    <n v="0"/>
    <n v="0"/>
    <n v="471.88"/>
    <n v="471.88"/>
  </r>
  <r>
    <s v="Housing B-17-DM-72-0001"/>
    <x v="2"/>
    <x v="5"/>
    <s v="R01H07RRR-DOH-UN"/>
    <n v="450265"/>
    <n v="8"/>
    <s v="Processed"/>
    <x v="25"/>
    <d v="2019-10-24T16:13:40"/>
    <x v="26"/>
    <m/>
    <n v="0"/>
    <n v="0"/>
    <n v="458.86"/>
    <n v="458.86"/>
  </r>
  <r>
    <s v="Housing B-17-DM-72-0001"/>
    <x v="2"/>
    <x v="5"/>
    <s v="R01H07RRR-DOH-UN"/>
    <n v="450534"/>
    <n v="9"/>
    <s v="Processed"/>
    <x v="26"/>
    <d v="2019-10-28T17:16:52"/>
    <x v="27"/>
    <m/>
    <n v="0"/>
    <n v="0"/>
    <n v="412.02"/>
    <n v="412.02"/>
  </r>
  <r>
    <s v="Housing B-17-DM-72-0001"/>
    <x v="2"/>
    <x v="5"/>
    <s v="R01H07RRR-DOH-UN"/>
    <n v="452655"/>
    <n v="10"/>
    <s v="Processed"/>
    <x v="29"/>
    <d v="2019-11-08T15:00:11"/>
    <x v="30"/>
    <m/>
    <n v="0"/>
    <n v="0"/>
    <n v="268.18"/>
    <n v="268.18"/>
  </r>
  <r>
    <s v="Housing B-17-DM-72-0001"/>
    <x v="2"/>
    <x v="5"/>
    <s v="R01H07RRR-DOH-UN"/>
    <n v="453693"/>
    <n v="4"/>
    <s v="Processed"/>
    <x v="32"/>
    <d v="2019-11-14T15:17:36"/>
    <x v="33"/>
    <m/>
    <n v="0"/>
    <n v="0"/>
    <n v="586.28"/>
    <n v="586.28"/>
  </r>
  <r>
    <s v="Housing B-17-DM-72-0001"/>
    <x v="2"/>
    <x v="5"/>
    <s v="R01H07RRR-DOH-UN"/>
    <n v="455336"/>
    <n v="9"/>
    <s v="Processed"/>
    <x v="33"/>
    <d v="2019-11-22T19:54:04"/>
    <x v="34"/>
    <m/>
    <n v="0"/>
    <n v="0"/>
    <n v="242.61"/>
    <n v="242.61"/>
  </r>
  <r>
    <s v="Housing B-17-DM-72-0001"/>
    <x v="2"/>
    <x v="5"/>
    <s v="R01H07RRR-DOH-UN"/>
    <n v="458614"/>
    <n v="9"/>
    <s v="Processed"/>
    <x v="43"/>
    <d v="2019-12-19T16:59:23"/>
    <x v="44"/>
    <m/>
    <n v="0"/>
    <n v="0"/>
    <n v="243.56"/>
    <n v="243.56"/>
  </r>
  <r>
    <s v="Housing B-17-DM-72-0001"/>
    <x v="2"/>
    <x v="5"/>
    <s v="R01H07RRR-DOH-UN"/>
    <n v="458935"/>
    <n v="3"/>
    <s v="Processed"/>
    <x v="45"/>
    <d v="2019-12-23T17:14:11"/>
    <x v="46"/>
    <m/>
    <n v="0"/>
    <n v="0"/>
    <n v="287.38"/>
    <n v="287.38"/>
  </r>
  <r>
    <s v="Housing B-17-DM-72-0001"/>
    <x v="2"/>
    <x v="5"/>
    <s v="R01H07RRR-DOH-UN"/>
    <n v="461273"/>
    <n v="13"/>
    <s v="Processed"/>
    <x v="47"/>
    <d v="2020-01-14T16:51:31"/>
    <x v="48"/>
    <m/>
    <n v="0"/>
    <n v="0"/>
    <n v="411.98"/>
    <n v="411.98"/>
  </r>
  <r>
    <s v="Housing B-17-DM-72-0001"/>
    <x v="2"/>
    <x v="5"/>
    <s v="R01H07RRR-DOH-UN"/>
    <n v="463944"/>
    <n v="11"/>
    <s v="Processed"/>
    <x v="53"/>
    <d v="2020-02-03T15:51:37"/>
    <x v="54"/>
    <m/>
    <n v="0"/>
    <n v="0"/>
    <n v="263.22000000000003"/>
    <n v="263.22000000000003"/>
  </r>
  <r>
    <s v="Housing B-17-DM-72-0001"/>
    <x v="2"/>
    <x v="5"/>
    <s v="R01H07RRR-DOH-UN"/>
    <n v="464157"/>
    <n v="11"/>
    <s v="Processed"/>
    <x v="55"/>
    <d v="2020-02-05T16:53:57"/>
    <x v="56"/>
    <m/>
    <n v="0"/>
    <n v="0"/>
    <n v="196.69"/>
    <n v="196.69"/>
  </r>
  <r>
    <s v="Housing B-17-DM-72-0001"/>
    <x v="2"/>
    <x v="5"/>
    <s v="R01H07RRR-DOH-UN"/>
    <n v="470618"/>
    <n v="4"/>
    <s v="Processed"/>
    <x v="70"/>
    <d v="2020-04-07T20:12:25"/>
    <x v="71"/>
    <m/>
    <n v="0"/>
    <n v="0"/>
    <n v="133.07"/>
    <n v="133.07"/>
  </r>
  <r>
    <s v="Housing B-17-DM-72-0001"/>
    <x v="2"/>
    <x v="6"/>
    <s v="R01H08TCP-DOH-LM"/>
    <n v="418790"/>
    <n v="5"/>
    <s v="Processed"/>
    <x v="0"/>
    <d v="2019-02-08T21:14:40"/>
    <x v="0"/>
    <m/>
    <n v="0"/>
    <n v="0"/>
    <n v="56.33"/>
    <n v="56.33"/>
  </r>
  <r>
    <s v="Housing B-17-DM-72-0001"/>
    <x v="2"/>
    <x v="6"/>
    <s v="R01H08TCP-DOH-LM"/>
    <n v="436412"/>
    <n v="12"/>
    <s v="Processed"/>
    <x v="11"/>
    <d v="2019-07-01T09:34:55"/>
    <x v="12"/>
    <m/>
    <n v="0"/>
    <n v="0"/>
    <n v="2823.47"/>
    <n v="2823.47"/>
  </r>
  <r>
    <s v="Housing B-17-DM-72-0001"/>
    <x v="2"/>
    <x v="6"/>
    <s v="R01H08TCP-DOH-LM"/>
    <n v="437033"/>
    <n v="12"/>
    <s v="Processed"/>
    <x v="12"/>
    <d v="2019-07-08T10:12:58"/>
    <x v="13"/>
    <m/>
    <n v="0"/>
    <n v="0"/>
    <n v="2258.13"/>
    <n v="2258.13"/>
  </r>
  <r>
    <s v="Housing B-17-DM-72-0001"/>
    <x v="2"/>
    <x v="6"/>
    <s v="R01H08TCP-DOH-LM"/>
    <n v="439735"/>
    <n v="12"/>
    <s v="Processed"/>
    <x v="16"/>
    <d v="2019-07-29T11:29:58"/>
    <x v="17"/>
    <m/>
    <n v="0"/>
    <n v="0"/>
    <n v="3333.14"/>
    <n v="3333.14"/>
  </r>
  <r>
    <s v="Housing B-17-DM-72-0001"/>
    <x v="2"/>
    <x v="6"/>
    <s v="R01H08TCP-DOH-LM"/>
    <n v="444532"/>
    <n v="11"/>
    <s v="Processed"/>
    <x v="20"/>
    <d v="2019-09-20T14:42:32"/>
    <x v="22"/>
    <m/>
    <n v="0"/>
    <n v="0"/>
    <n v="14736.49"/>
    <n v="14736.49"/>
  </r>
  <r>
    <s v="Housing B-17-DM-72-0001"/>
    <x v="2"/>
    <x v="6"/>
    <s v="R01H08TCP-DOH-LM"/>
    <n v="445412"/>
    <n v="10"/>
    <s v="Processed"/>
    <x v="21"/>
    <d v="2019-09-27T12:05:10"/>
    <x v="23"/>
    <m/>
    <n v="0"/>
    <n v="0"/>
    <n v="5678.16"/>
    <n v="5678.16"/>
  </r>
  <r>
    <s v="Housing B-17-DM-72-0001"/>
    <x v="2"/>
    <x v="6"/>
    <s v="R01H08TCP-DOH-LM"/>
    <n v="446816"/>
    <n v="9"/>
    <s v="Processed"/>
    <x v="22"/>
    <d v="2019-10-01T18:02:02"/>
    <x v="24"/>
    <m/>
    <n v="0"/>
    <n v="0"/>
    <n v="23738.080000000002"/>
    <n v="23738.080000000002"/>
  </r>
  <r>
    <s v="Housing B-17-DM-72-0001"/>
    <x v="2"/>
    <x v="6"/>
    <s v="R01H08TCP-DOH-LM"/>
    <n v="447860"/>
    <n v="9"/>
    <s v="Processed"/>
    <x v="23"/>
    <d v="2019-10-11T17:42:49"/>
    <x v="25"/>
    <m/>
    <n v="0"/>
    <n v="0"/>
    <n v="16093.68"/>
    <n v="16093.68"/>
  </r>
  <r>
    <s v="Housing B-17-DM-72-0001"/>
    <x v="2"/>
    <x v="6"/>
    <s v="R01H08TCP-DOH-LM"/>
    <n v="450265"/>
    <n v="9"/>
    <s v="Processed"/>
    <x v="25"/>
    <d v="2019-10-24T16:13:40"/>
    <x v="26"/>
    <m/>
    <n v="0"/>
    <n v="0"/>
    <n v="13819.38"/>
    <n v="13819.38"/>
  </r>
  <r>
    <s v="Housing B-17-DM-72-0001"/>
    <x v="2"/>
    <x v="6"/>
    <s v="R01H08TCP-DOH-LM"/>
    <n v="450534"/>
    <n v="10"/>
    <s v="Processed"/>
    <x v="26"/>
    <d v="2019-10-28T17:16:52"/>
    <x v="27"/>
    <m/>
    <n v="0"/>
    <n v="0"/>
    <n v="16034.69"/>
    <n v="16034.69"/>
  </r>
  <r>
    <s v="Housing B-17-DM-72-0001"/>
    <x v="2"/>
    <x v="6"/>
    <s v="R01H08TCP-DOH-LM"/>
    <n v="452655"/>
    <n v="11"/>
    <s v="Processed"/>
    <x v="29"/>
    <d v="2019-11-08T15:00:11"/>
    <x v="30"/>
    <m/>
    <n v="0"/>
    <n v="0"/>
    <n v="12072.12"/>
    <n v="12072.12"/>
  </r>
  <r>
    <s v="Housing B-17-DM-72-0001"/>
    <x v="2"/>
    <x v="6"/>
    <s v="R01H08TCP-DOH-LM"/>
    <n v="455336"/>
    <n v="10"/>
    <s v="Processed"/>
    <x v="33"/>
    <d v="2019-11-22T19:54:04"/>
    <x v="34"/>
    <m/>
    <n v="0"/>
    <n v="0"/>
    <n v="15754.81"/>
    <n v="15754.81"/>
  </r>
  <r>
    <s v="Housing B-17-DM-72-0001"/>
    <x v="2"/>
    <x v="6"/>
    <s v="R01H08TCP-DOH-LM"/>
    <n v="458614"/>
    <n v="10"/>
    <s v="Processed"/>
    <x v="43"/>
    <d v="2019-12-19T16:59:23"/>
    <x v="44"/>
    <m/>
    <n v="0"/>
    <n v="0"/>
    <n v="17085.64"/>
    <n v="17085.64"/>
  </r>
  <r>
    <s v="Housing B-17-DM-72-0001"/>
    <x v="2"/>
    <x v="6"/>
    <s v="R01H08TCP-DOH-LM"/>
    <n v="461273"/>
    <n v="14"/>
    <s v="Processed"/>
    <x v="47"/>
    <d v="2020-01-14T16:51:31"/>
    <x v="48"/>
    <m/>
    <n v="0"/>
    <n v="0"/>
    <n v="35235.910000000003"/>
    <n v="35235.910000000003"/>
  </r>
  <r>
    <s v="Housing B-17-DM-72-0001"/>
    <x v="2"/>
    <x v="6"/>
    <s v="R01H08TCP-DOH-LM"/>
    <n v="463944"/>
    <n v="12"/>
    <s v="Processed"/>
    <x v="53"/>
    <d v="2020-02-03T15:51:37"/>
    <x v="54"/>
    <m/>
    <n v="0"/>
    <n v="0"/>
    <n v="23491.67"/>
    <n v="23491.67"/>
  </r>
  <r>
    <s v="Housing B-17-DM-72-0001"/>
    <x v="2"/>
    <x v="6"/>
    <s v="R01H08TCP-DOH-LM"/>
    <n v="464157"/>
    <n v="12"/>
    <s v="Processed"/>
    <x v="55"/>
    <d v="2020-02-05T16:53:57"/>
    <x v="56"/>
    <m/>
    <n v="0"/>
    <n v="0"/>
    <n v="17175.009999999998"/>
    <n v="17175.009999999998"/>
  </r>
  <r>
    <s v="Housing B-17-DM-72-0001"/>
    <x v="2"/>
    <x v="6"/>
    <s v="R01H08TCP-DOH-LM"/>
    <n v="464484"/>
    <n v="3"/>
    <s v="Processed"/>
    <x v="56"/>
    <d v="2020-02-10T16:51:03"/>
    <x v="57"/>
    <m/>
    <n v="0"/>
    <n v="0"/>
    <n v="3444.38"/>
    <n v="3444.38"/>
  </r>
  <r>
    <s v="Housing B-17-DM-72-0001"/>
    <x v="2"/>
    <x v="6"/>
    <s v="R01H08TCP-DOH-LM"/>
    <n v="466155"/>
    <n v="3"/>
    <s v="Processed"/>
    <x v="61"/>
    <d v="2020-02-27T17:00:04"/>
    <x v="62"/>
    <m/>
    <n v="0"/>
    <n v="0"/>
    <n v="6713.86"/>
    <n v="6713.86"/>
  </r>
  <r>
    <s v="Housing B-17-DM-72-0001"/>
    <x v="2"/>
    <x v="6"/>
    <s v="R01H08TCP-DOH-LM"/>
    <n v="468714"/>
    <n v="1"/>
    <s v="Processed"/>
    <x v="82"/>
    <d v="2020-03-19T15:13:16"/>
    <x v="84"/>
    <m/>
    <n v="0"/>
    <n v="0"/>
    <n v="4101.3"/>
    <n v="4101.3"/>
  </r>
  <r>
    <s v="Housing B-17-DM-72-0001"/>
    <x v="2"/>
    <x v="6"/>
    <s v="R01H08TCP-DOH-LM"/>
    <n v="470280"/>
    <n v="3"/>
    <s v="Processed"/>
    <x v="69"/>
    <d v="2020-04-03T18:42:18"/>
    <x v="70"/>
    <m/>
    <n v="0"/>
    <n v="0"/>
    <n v="6857.6"/>
    <n v="6857.6"/>
  </r>
  <r>
    <s v="Housing B-17-DM-72-0001"/>
    <x v="2"/>
    <x v="7"/>
    <s v="R01H09RAP-DOH-LM"/>
    <n v="428728"/>
    <n v="9"/>
    <s v="Processed"/>
    <x v="3"/>
    <d v="2019-04-26T12:41:22"/>
    <x v="4"/>
    <m/>
    <n v="0"/>
    <n v="0"/>
    <n v="69.989999999999995"/>
    <n v="69.989999999999995"/>
  </r>
  <r>
    <s v="Housing B-17-DM-72-0001"/>
    <x v="2"/>
    <x v="7"/>
    <s v="R01H09RAP-DOH-LM"/>
    <n v="436412"/>
    <n v="13"/>
    <s v="Processed"/>
    <x v="11"/>
    <d v="2019-07-01T09:34:55"/>
    <x v="12"/>
    <m/>
    <n v="0"/>
    <n v="0"/>
    <n v="1066.49"/>
    <n v="1066.49"/>
  </r>
  <r>
    <s v="Housing B-17-DM-72-0001"/>
    <x v="2"/>
    <x v="7"/>
    <s v="R01H09RAP-DOH-LM"/>
    <n v="437033"/>
    <n v="13"/>
    <s v="Processed"/>
    <x v="12"/>
    <d v="2019-07-08T10:12:58"/>
    <x v="13"/>
    <m/>
    <n v="0"/>
    <n v="0"/>
    <n v="597.59"/>
    <n v="597.59"/>
  </r>
  <r>
    <s v="Housing B-17-DM-72-0001"/>
    <x v="2"/>
    <x v="7"/>
    <s v="R01H09RAP-DOH-LM"/>
    <n v="439735"/>
    <n v="13"/>
    <s v="Processed"/>
    <x v="16"/>
    <d v="2019-07-29T11:29:58"/>
    <x v="17"/>
    <m/>
    <n v="0"/>
    <n v="0"/>
    <n v="480.29"/>
    <n v="480.29"/>
  </r>
  <r>
    <s v="Housing B-17-DM-72-0001"/>
    <x v="2"/>
    <x v="7"/>
    <s v="R01H09RAP-DOH-LM"/>
    <n v="444532"/>
    <n v="12"/>
    <s v="Processed"/>
    <x v="20"/>
    <d v="2019-09-20T14:42:32"/>
    <x v="22"/>
    <m/>
    <n v="0"/>
    <n v="0"/>
    <n v="591.89"/>
    <n v="591.89"/>
  </r>
  <r>
    <s v="Housing B-17-DM-72-0001"/>
    <x v="2"/>
    <x v="7"/>
    <s v="R01H09RAP-DOH-LM"/>
    <n v="445412"/>
    <n v="11"/>
    <s v="Processed"/>
    <x v="21"/>
    <d v="2019-09-27T12:05:10"/>
    <x v="23"/>
    <m/>
    <n v="0"/>
    <n v="0"/>
    <n v="86.37"/>
    <n v="86.37"/>
  </r>
  <r>
    <s v="Housing B-17-DM-72-0001"/>
    <x v="2"/>
    <x v="7"/>
    <s v="R01H09RAP-DOH-LM"/>
    <n v="447860"/>
    <n v="10"/>
    <s v="Processed"/>
    <x v="23"/>
    <d v="2019-10-11T17:42:49"/>
    <x v="25"/>
    <m/>
    <n v="0"/>
    <n v="0"/>
    <n v="275.02"/>
    <n v="275.02"/>
  </r>
  <r>
    <s v="Housing B-17-DM-72-0001"/>
    <x v="2"/>
    <x v="7"/>
    <s v="R01H09RAP-DOH-LM"/>
    <n v="450265"/>
    <n v="10"/>
    <s v="Processed"/>
    <x v="25"/>
    <d v="2019-10-24T16:13:40"/>
    <x v="26"/>
    <m/>
    <n v="0"/>
    <n v="0"/>
    <n v="91.05"/>
    <n v="91.05"/>
  </r>
  <r>
    <s v="Housing B-17-DM-72-0001"/>
    <x v="2"/>
    <x v="7"/>
    <s v="R01H09RAP-DOH-LM"/>
    <n v="450534"/>
    <n v="11"/>
    <s v="Processed"/>
    <x v="26"/>
    <d v="2019-10-28T17:16:52"/>
    <x v="27"/>
    <m/>
    <n v="0"/>
    <n v="0"/>
    <n v="78.36"/>
    <n v="78.36"/>
  </r>
  <r>
    <s v="Housing B-17-DM-72-0001"/>
    <x v="2"/>
    <x v="7"/>
    <s v="R01H09RAP-DOH-LM"/>
    <n v="458614"/>
    <n v="11"/>
    <s v="Processed"/>
    <x v="43"/>
    <d v="2019-12-19T16:59:23"/>
    <x v="44"/>
    <m/>
    <n v="0"/>
    <n v="0"/>
    <n v="157.9"/>
    <n v="157.9"/>
  </r>
  <r>
    <s v="Housing B-17-DM-72-0001"/>
    <x v="2"/>
    <x v="8"/>
    <s v="R01H11SIH-DOH-LM"/>
    <n v="418790"/>
    <n v="6"/>
    <s v="Processed"/>
    <x v="0"/>
    <d v="2019-02-08T21:14:40"/>
    <x v="0"/>
    <m/>
    <n v="0"/>
    <n v="0"/>
    <n v="814.25"/>
    <n v="814.25"/>
  </r>
  <r>
    <s v="Housing B-17-DM-72-0001"/>
    <x v="2"/>
    <x v="8"/>
    <s v="R01H11SIH-DOH-LM"/>
    <n v="436412"/>
    <n v="14"/>
    <s v="Processed"/>
    <x v="11"/>
    <d v="2019-07-01T09:34:55"/>
    <x v="12"/>
    <m/>
    <n v="0"/>
    <n v="0"/>
    <n v="374.17"/>
    <n v="374.17"/>
  </r>
  <r>
    <s v="Housing B-17-DM-72-0001"/>
    <x v="2"/>
    <x v="8"/>
    <s v="R01H11SIH-DOH-LM"/>
    <n v="437033"/>
    <n v="14"/>
    <s v="Processed"/>
    <x v="12"/>
    <d v="2019-07-08T10:12:58"/>
    <x v="13"/>
    <m/>
    <n v="0"/>
    <n v="0"/>
    <n v="31.01"/>
    <n v="31.01"/>
  </r>
  <r>
    <s v="Housing B-17-DM-72-0001"/>
    <x v="2"/>
    <x v="8"/>
    <s v="R01H11SIH-DOH-LM"/>
    <n v="439735"/>
    <n v="14"/>
    <s v="Processed"/>
    <x v="16"/>
    <d v="2019-07-29T11:29:58"/>
    <x v="17"/>
    <m/>
    <n v="0"/>
    <n v="0"/>
    <n v="169.56"/>
    <n v="169.56"/>
  </r>
  <r>
    <s v="Housing B-17-DM-72-0001"/>
    <x v="2"/>
    <x v="8"/>
    <s v="R01H11SIH-DOH-LM"/>
    <n v="445412"/>
    <n v="12"/>
    <s v="Processed"/>
    <x v="21"/>
    <d v="2019-09-27T12:05:10"/>
    <x v="23"/>
    <m/>
    <n v="0"/>
    <n v="0"/>
    <n v="64.78"/>
    <n v="64.78"/>
  </r>
  <r>
    <s v="Housing B-17-DM-72-0001"/>
    <x v="2"/>
    <x v="8"/>
    <s v="R01H11SIH-DOH-LM"/>
    <n v="446816"/>
    <n v="10"/>
    <s v="Processed"/>
    <x v="22"/>
    <d v="2019-10-01T18:02:02"/>
    <x v="24"/>
    <m/>
    <n v="0"/>
    <n v="0"/>
    <n v="91.08"/>
    <n v="91.08"/>
  </r>
  <r>
    <s v="Housing B-17-DM-72-0001"/>
    <x v="2"/>
    <x v="8"/>
    <s v="R01H11SIH-DOH-LM"/>
    <n v="461273"/>
    <n v="15"/>
    <s v="Processed"/>
    <x v="47"/>
    <d v="2020-01-14T16:51:31"/>
    <x v="48"/>
    <m/>
    <n v="0"/>
    <n v="0"/>
    <n v="128.78"/>
    <n v="128.78"/>
  </r>
  <r>
    <s v="Housing B-17-DM-72-0001"/>
    <x v="2"/>
    <x v="8"/>
    <s v="R01H11SIH-DOH-LM"/>
    <n v="463944"/>
    <n v="13"/>
    <s v="Processed"/>
    <x v="53"/>
    <d v="2020-02-03T15:51:37"/>
    <x v="54"/>
    <m/>
    <n v="0"/>
    <n v="0"/>
    <n v="273.51"/>
    <n v="273.51"/>
  </r>
  <r>
    <s v="Housing B-17-DM-72-0001"/>
    <x v="2"/>
    <x v="8"/>
    <s v="R01H11SIH-DOH-LM"/>
    <n v="464157"/>
    <n v="13"/>
    <s v="Processed"/>
    <x v="55"/>
    <d v="2020-02-05T16:53:57"/>
    <x v="56"/>
    <m/>
    <n v="0"/>
    <n v="0"/>
    <n v="69.319999999999993"/>
    <n v="69.319999999999993"/>
  </r>
  <r>
    <s v="Housing B-17-DM-72-0001"/>
    <x v="2"/>
    <x v="9"/>
    <s v="R01H12HCP-DOH-LM"/>
    <n v="418790"/>
    <n v="7"/>
    <s v="Processed"/>
    <x v="0"/>
    <d v="2019-02-08T21:14:40"/>
    <x v="0"/>
    <m/>
    <n v="0"/>
    <n v="0"/>
    <n v="450.72"/>
    <n v="450.72"/>
  </r>
  <r>
    <s v="Housing B-17-DM-72-0001"/>
    <x v="2"/>
    <x v="9"/>
    <s v="R01H12HCP-DOH-LM"/>
    <n v="428728"/>
    <n v="10"/>
    <s v="Processed"/>
    <x v="3"/>
    <d v="2019-04-26T12:41:22"/>
    <x v="4"/>
    <m/>
    <n v="0"/>
    <n v="0"/>
    <n v="3274.73"/>
    <n v="3274.73"/>
  </r>
  <r>
    <s v="Housing B-17-DM-72-0001"/>
    <x v="2"/>
    <x v="9"/>
    <s v="R01H12HCP-DOH-LM"/>
    <n v="429219"/>
    <n v="5"/>
    <s v="Processed"/>
    <x v="4"/>
    <d v="2019-04-30T16:47:04"/>
    <x v="5"/>
    <m/>
    <n v="0"/>
    <n v="0"/>
    <n v="500.76"/>
    <n v="500.76"/>
  </r>
  <r>
    <s v="Housing B-17-DM-72-0001"/>
    <x v="2"/>
    <x v="9"/>
    <s v="R01H12HCP-DOH-LM"/>
    <n v="429398"/>
    <n v="5"/>
    <s v="Processed"/>
    <x v="5"/>
    <d v="2019-05-01T15:38:33"/>
    <x v="6"/>
    <m/>
    <n v="0"/>
    <n v="0"/>
    <n v="72.48"/>
    <n v="72.48"/>
  </r>
  <r>
    <s v="Housing B-17-DM-72-0001"/>
    <x v="2"/>
    <x v="9"/>
    <s v="R01H12HCP-DOH-LM"/>
    <n v="431232"/>
    <n v="11"/>
    <s v="Processed"/>
    <x v="6"/>
    <d v="2019-05-16T14:54:07"/>
    <x v="7"/>
    <m/>
    <n v="0"/>
    <n v="0"/>
    <n v="2858.65"/>
    <n v="2858.65"/>
  </r>
  <r>
    <s v="Housing B-17-DM-72-0001"/>
    <x v="2"/>
    <x v="9"/>
    <s v="R01H12HCP-DOH-LM"/>
    <n v="436412"/>
    <n v="15"/>
    <s v="Processed"/>
    <x v="11"/>
    <d v="2019-07-01T09:34:55"/>
    <x v="12"/>
    <m/>
    <n v="0"/>
    <n v="0"/>
    <n v="6307.59"/>
    <n v="6307.59"/>
  </r>
  <r>
    <s v="Housing B-17-DM-72-0001"/>
    <x v="2"/>
    <x v="9"/>
    <s v="R01H12HCP-DOH-LM"/>
    <n v="437033"/>
    <n v="15"/>
    <s v="Processed"/>
    <x v="12"/>
    <d v="2019-07-08T10:12:58"/>
    <x v="13"/>
    <m/>
    <n v="0"/>
    <n v="0"/>
    <n v="486.93"/>
    <n v="486.93"/>
  </r>
  <r>
    <s v="Housing B-17-DM-72-0001"/>
    <x v="2"/>
    <x v="9"/>
    <s v="R01H12HCP-DOH-LM"/>
    <n v="439735"/>
    <n v="15"/>
    <s v="Processed"/>
    <x v="16"/>
    <d v="2019-07-29T11:29:58"/>
    <x v="17"/>
    <m/>
    <n v="0"/>
    <n v="0"/>
    <n v="430.45"/>
    <n v="430.45"/>
  </r>
  <r>
    <s v="Housing B-17-DM-72-0001"/>
    <x v="2"/>
    <x v="9"/>
    <s v="R01H12HCP-DOH-LM"/>
    <n v="444532"/>
    <n v="13"/>
    <s v="Processed"/>
    <x v="20"/>
    <d v="2019-09-20T14:42:32"/>
    <x v="22"/>
    <m/>
    <n v="0"/>
    <n v="0"/>
    <n v="1177.97"/>
    <n v="1177.97"/>
  </r>
  <r>
    <s v="Housing B-17-DM-72-0001"/>
    <x v="2"/>
    <x v="9"/>
    <s v="R01H12HCP-DOH-LM"/>
    <n v="445412"/>
    <n v="13"/>
    <s v="Processed"/>
    <x v="21"/>
    <d v="2019-09-27T12:05:10"/>
    <x v="23"/>
    <m/>
    <n v="0"/>
    <n v="0"/>
    <n v="80.61"/>
    <n v="80.61"/>
  </r>
  <r>
    <s v="Housing B-17-DM-72-0001"/>
    <x v="2"/>
    <x v="9"/>
    <s v="R01H12HCP-DOH-LM"/>
    <n v="446816"/>
    <n v="11"/>
    <s v="Processed"/>
    <x v="22"/>
    <d v="2019-10-01T18:02:02"/>
    <x v="24"/>
    <m/>
    <n v="0"/>
    <n v="0"/>
    <n v="320.24"/>
    <n v="320.24"/>
  </r>
  <r>
    <s v="Housing B-17-DM-72-0001"/>
    <x v="2"/>
    <x v="9"/>
    <s v="R01H12HCP-DOH-LM"/>
    <n v="447860"/>
    <n v="11"/>
    <s v="Processed"/>
    <x v="23"/>
    <d v="2019-10-11T17:42:49"/>
    <x v="25"/>
    <m/>
    <n v="0"/>
    <n v="0"/>
    <n v="1118.43"/>
    <n v="1118.43"/>
  </r>
  <r>
    <s v="Housing B-17-DM-72-0001"/>
    <x v="2"/>
    <x v="9"/>
    <s v="R01H12HCP-DOH-LM"/>
    <n v="450265"/>
    <n v="11"/>
    <s v="Processed"/>
    <x v="25"/>
    <d v="2019-10-24T16:13:40"/>
    <x v="26"/>
    <m/>
    <n v="0"/>
    <n v="0"/>
    <n v="640.21"/>
    <n v="640.21"/>
  </r>
  <r>
    <s v="Housing B-17-DM-72-0001"/>
    <x v="2"/>
    <x v="9"/>
    <s v="R01H12HCP-DOH-LM"/>
    <n v="450534"/>
    <n v="12"/>
    <s v="Processed"/>
    <x v="26"/>
    <d v="2019-10-28T17:16:52"/>
    <x v="27"/>
    <m/>
    <n v="0"/>
    <n v="0"/>
    <n v="39.83"/>
    <n v="39.83"/>
  </r>
  <r>
    <s v="Housing B-17-DM-72-0001"/>
    <x v="2"/>
    <x v="9"/>
    <s v="R01H12HCP-DOH-LM"/>
    <n v="452655"/>
    <n v="12"/>
    <s v="Processed"/>
    <x v="29"/>
    <d v="2019-11-08T15:00:11"/>
    <x v="30"/>
    <m/>
    <n v="0"/>
    <n v="0"/>
    <n v="49.88"/>
    <n v="49.88"/>
  </r>
  <r>
    <s v="Housing B-17-DM-72-0001"/>
    <x v="2"/>
    <x v="9"/>
    <s v="R01H12HCP-DOH-LM"/>
    <n v="455336"/>
    <n v="11"/>
    <s v="Processed"/>
    <x v="33"/>
    <d v="2019-11-22T19:54:04"/>
    <x v="34"/>
    <m/>
    <n v="0"/>
    <n v="0"/>
    <n v="811.21"/>
    <n v="811.21"/>
  </r>
  <r>
    <s v="Housing B-17-DM-72-0001"/>
    <x v="2"/>
    <x v="9"/>
    <s v="R01H12HCP-DOH-LM"/>
    <n v="455726"/>
    <n v="3"/>
    <s v="Processed"/>
    <x v="35"/>
    <d v="2019-11-26T15:11:38"/>
    <x v="36"/>
    <m/>
    <n v="0"/>
    <n v="0"/>
    <n v="835.61"/>
    <n v="835.61"/>
  </r>
  <r>
    <s v="Housing B-17-DM-72-0001"/>
    <x v="2"/>
    <x v="9"/>
    <s v="R01H12HCP-DOH-LM"/>
    <n v="458614"/>
    <n v="12"/>
    <s v="Processed"/>
    <x v="43"/>
    <d v="2019-12-19T16:59:23"/>
    <x v="44"/>
    <m/>
    <n v="0"/>
    <n v="0"/>
    <n v="221.75"/>
    <n v="221.75"/>
  </r>
  <r>
    <s v="Housing B-17-DM-72-0001"/>
    <x v="2"/>
    <x v="9"/>
    <s v="R01H12HCP-DOH-LM"/>
    <n v="458935"/>
    <n v="4"/>
    <s v="Processed"/>
    <x v="45"/>
    <d v="2019-12-23T17:14:11"/>
    <x v="46"/>
    <m/>
    <n v="0"/>
    <n v="0"/>
    <n v="30.08"/>
    <n v="30.08"/>
  </r>
  <r>
    <s v="Housing B-17-DM-72-0001"/>
    <x v="2"/>
    <x v="9"/>
    <s v="R01H12HCP-DOH-LM"/>
    <n v="461273"/>
    <n v="16"/>
    <s v="Processed"/>
    <x v="47"/>
    <d v="2020-01-14T16:51:31"/>
    <x v="48"/>
    <m/>
    <n v="0"/>
    <n v="0"/>
    <n v="808.91"/>
    <n v="808.91"/>
  </r>
  <r>
    <s v="Housing B-17-DM-72-0001"/>
    <x v="2"/>
    <x v="9"/>
    <s v="R01H12HCP-DOH-LM"/>
    <n v="462339"/>
    <n v="3"/>
    <s v="Processed"/>
    <x v="48"/>
    <d v="2020-01-22T16:40:29"/>
    <x v="49"/>
    <m/>
    <n v="0"/>
    <n v="0"/>
    <n v="3902.06"/>
    <n v="3902.06"/>
  </r>
  <r>
    <s v="Housing B-17-DM-72-0001"/>
    <x v="2"/>
    <x v="9"/>
    <s v="R01H12HCP-DOH-LM"/>
    <n v="462477"/>
    <n v="1"/>
    <s v="Processed"/>
    <x v="83"/>
    <d v="2020-01-23T16:32:03"/>
    <x v="85"/>
    <m/>
    <n v="0"/>
    <n v="0"/>
    <n v="27620.06"/>
    <n v="27620.06"/>
  </r>
  <r>
    <s v="Housing B-17-DM-72-0001"/>
    <x v="2"/>
    <x v="9"/>
    <s v="R01H12HCP-DOH-LM"/>
    <n v="463140"/>
    <n v="2"/>
    <s v="Processed"/>
    <x v="50"/>
    <d v="2020-01-28T16:12:59"/>
    <x v="51"/>
    <m/>
    <n v="0"/>
    <n v="0"/>
    <n v="9058.34"/>
    <n v="9058.34"/>
  </r>
  <r>
    <s v="Housing B-17-DM-72-0001"/>
    <x v="2"/>
    <x v="9"/>
    <s v="R01H12HCP-DOH-LM"/>
    <n v="463944"/>
    <n v="14"/>
    <s v="Processed"/>
    <x v="53"/>
    <d v="2020-02-03T15:51:37"/>
    <x v="54"/>
    <m/>
    <n v="0"/>
    <n v="0"/>
    <n v="1430.74"/>
    <n v="1430.74"/>
  </r>
  <r>
    <s v="Housing B-17-DM-72-0001"/>
    <x v="2"/>
    <x v="9"/>
    <s v="R01H12HCP-DOH-LM"/>
    <n v="464157"/>
    <n v="14"/>
    <s v="Processed"/>
    <x v="55"/>
    <d v="2020-02-05T16:53:57"/>
    <x v="56"/>
    <m/>
    <n v="0"/>
    <n v="0"/>
    <n v="7733.93"/>
    <n v="7733.93"/>
  </r>
  <r>
    <s v="Housing B-17-DM-72-0001"/>
    <x v="2"/>
    <x v="9"/>
    <s v="R01H12HCP-DOH-LM"/>
    <n v="464350"/>
    <n v="1"/>
    <s v="Processed"/>
    <x v="84"/>
    <d v="2020-02-07T14:52:54"/>
    <x v="86"/>
    <m/>
    <n v="0"/>
    <n v="0"/>
    <n v="3589.56"/>
    <n v="3589.56"/>
  </r>
  <r>
    <s v="Housing B-17-DM-72-0001"/>
    <x v="2"/>
    <x v="9"/>
    <s v="R01H12HCP-DOH-LM"/>
    <n v="464484"/>
    <n v="4"/>
    <s v="Processed"/>
    <x v="56"/>
    <d v="2020-02-10T16:51:03"/>
    <x v="57"/>
    <m/>
    <n v="0"/>
    <n v="0"/>
    <n v="1198.04"/>
    <n v="1198.04"/>
  </r>
  <r>
    <s v="Housing B-17-DM-72-0001"/>
    <x v="2"/>
    <x v="9"/>
    <s v="R01H12HCP-DOH-LM"/>
    <n v="464774"/>
    <n v="3"/>
    <s v="Processed"/>
    <x v="57"/>
    <d v="2020-02-12T20:54:48"/>
    <x v="58"/>
    <m/>
    <n v="0"/>
    <n v="0"/>
    <n v="17261.82"/>
    <n v="17261.82"/>
  </r>
  <r>
    <s v="Housing B-17-DM-72-0001"/>
    <x v="2"/>
    <x v="9"/>
    <s v="R01H12HCP-DOH-LM"/>
    <n v="465038"/>
    <n v="3"/>
    <s v="Processed"/>
    <x v="58"/>
    <d v="2020-02-14T16:31:47"/>
    <x v="59"/>
    <m/>
    <n v="0"/>
    <n v="0"/>
    <n v="6121.9"/>
    <n v="6121.9"/>
  </r>
  <r>
    <s v="Housing B-17-DM-72-0001"/>
    <x v="2"/>
    <x v="9"/>
    <s v="R01H12HCP-DOH-LM"/>
    <n v="466155"/>
    <n v="4"/>
    <s v="Processed"/>
    <x v="61"/>
    <d v="2020-02-27T17:00:04"/>
    <x v="62"/>
    <m/>
    <n v="0"/>
    <n v="0"/>
    <n v="1516.04"/>
    <n v="1516.04"/>
  </r>
  <r>
    <s v="Housing B-17-DM-72-0001"/>
    <x v="2"/>
    <x v="9"/>
    <s v="R01H12HCP-DOH-LM"/>
    <n v="468151"/>
    <n v="1"/>
    <s v="Processed"/>
    <x v="85"/>
    <d v="2020-03-12T17:14:01"/>
    <x v="87"/>
    <m/>
    <n v="0"/>
    <n v="0"/>
    <n v="19659.62"/>
    <n v="19659.62"/>
  </r>
  <r>
    <s v="Housing B-17-DM-72-0001"/>
    <x v="2"/>
    <x v="9"/>
    <s v="R01H12HCP-DOH-LM"/>
    <n v="470280"/>
    <n v="4"/>
    <s v="Processed"/>
    <x v="69"/>
    <d v="2020-04-03T18:42:18"/>
    <x v="70"/>
    <m/>
    <n v="0"/>
    <n v="0"/>
    <n v="1582.53"/>
    <n v="1582.53"/>
  </r>
  <r>
    <s v="Housing B-17-DM-72-0001"/>
    <x v="2"/>
    <x v="10"/>
    <s v="R01H13LIH-AFV-LM"/>
    <n v="418790"/>
    <n v="10"/>
    <s v="Processed"/>
    <x v="0"/>
    <d v="2019-02-08T21:14:40"/>
    <x v="0"/>
    <m/>
    <n v="0"/>
    <n v="0"/>
    <n v="578.53"/>
    <n v="578.53"/>
  </r>
  <r>
    <s v="Housing B-17-DM-72-0001"/>
    <x v="2"/>
    <x v="10"/>
    <s v="R01H13LIH-AFV-LM"/>
    <n v="428728"/>
    <n v="14"/>
    <s v="Processed"/>
    <x v="3"/>
    <d v="2019-04-26T12:41:22"/>
    <x v="4"/>
    <m/>
    <n v="0"/>
    <n v="0"/>
    <n v="33.82"/>
    <n v="33.82"/>
  </r>
  <r>
    <s v="Housing B-17-DM-72-0001"/>
    <x v="2"/>
    <x v="10"/>
    <s v="R01H13LIH-AFV-LM"/>
    <n v="429219"/>
    <n v="6"/>
    <s v="Processed"/>
    <x v="4"/>
    <d v="2019-04-30T16:47:04"/>
    <x v="5"/>
    <m/>
    <n v="0"/>
    <n v="0"/>
    <n v="168.25"/>
    <n v="168.25"/>
  </r>
  <r>
    <s v="Housing B-17-DM-72-0001"/>
    <x v="2"/>
    <x v="10"/>
    <s v="R01H13LIH-AFV-LM"/>
    <n v="429398"/>
    <n v="7"/>
    <s v="Processed"/>
    <x v="5"/>
    <d v="2019-05-01T15:38:33"/>
    <x v="6"/>
    <m/>
    <n v="0"/>
    <n v="0"/>
    <n v="449.23"/>
    <n v="449.23"/>
  </r>
  <r>
    <s v="Housing B-17-DM-72-0001"/>
    <x v="2"/>
    <x v="10"/>
    <s v="R01H13LIH-AFV-LM"/>
    <n v="433993"/>
    <n v="4"/>
    <s v="Processed"/>
    <x v="8"/>
    <d v="2019-06-10T14:35:12"/>
    <x v="9"/>
    <m/>
    <n v="0"/>
    <n v="0"/>
    <n v="36.9"/>
    <n v="36.9"/>
  </r>
  <r>
    <s v="Housing B-17-DM-72-0001"/>
    <x v="2"/>
    <x v="10"/>
    <s v="R01H13LIH-AFV-LM"/>
    <n v="434495"/>
    <n v="4"/>
    <s v="Processed"/>
    <x v="9"/>
    <d v="2019-06-13T10:54:02"/>
    <x v="10"/>
    <m/>
    <n v="0"/>
    <n v="0"/>
    <n v="83.45"/>
    <n v="83.45"/>
  </r>
  <r>
    <s v="Housing B-17-DM-72-0001"/>
    <x v="2"/>
    <x v="10"/>
    <s v="R01H13LIH-AFV-LM"/>
    <n v="436412"/>
    <n v="18"/>
    <s v="Processed"/>
    <x v="11"/>
    <d v="2019-07-01T09:34:55"/>
    <x v="12"/>
    <m/>
    <n v="0"/>
    <n v="0"/>
    <n v="3158.65"/>
    <n v="3158.65"/>
  </r>
  <r>
    <s v="Housing B-17-DM-72-0001"/>
    <x v="2"/>
    <x v="10"/>
    <s v="R01H13LIH-AFV-LM"/>
    <n v="437033"/>
    <n v="18"/>
    <s v="Processed"/>
    <x v="12"/>
    <d v="2019-07-08T10:12:58"/>
    <x v="13"/>
    <m/>
    <n v="0"/>
    <n v="0"/>
    <n v="1709.32"/>
    <n v="1709.32"/>
  </r>
  <r>
    <s v="Housing B-17-DM-72-0001"/>
    <x v="2"/>
    <x v="10"/>
    <s v="R01H13LIH-AFV-LM"/>
    <n v="439735"/>
    <n v="20"/>
    <s v="Processed"/>
    <x v="16"/>
    <d v="2019-07-29T11:29:58"/>
    <x v="17"/>
    <m/>
    <n v="0"/>
    <n v="0"/>
    <n v="1258.29"/>
    <n v="1258.29"/>
  </r>
  <r>
    <s v="Housing B-17-DM-72-0001"/>
    <x v="2"/>
    <x v="10"/>
    <s v="R01H13LIH-AFV-LM"/>
    <n v="444532"/>
    <n v="19"/>
    <s v="Processed"/>
    <x v="20"/>
    <d v="2019-09-20T14:42:32"/>
    <x v="22"/>
    <m/>
    <n v="0"/>
    <n v="0"/>
    <n v="6124.93"/>
    <n v="6124.93"/>
  </r>
  <r>
    <s v="Housing B-17-DM-72-0001"/>
    <x v="2"/>
    <x v="10"/>
    <s v="R01H13LIH-AFV-LM"/>
    <n v="445412"/>
    <n v="18"/>
    <s v="Processed"/>
    <x v="21"/>
    <d v="2019-09-27T12:05:10"/>
    <x v="23"/>
    <m/>
    <n v="0"/>
    <n v="0"/>
    <n v="2749.13"/>
    <n v="2749.13"/>
  </r>
  <r>
    <s v="Housing B-17-DM-72-0001"/>
    <x v="2"/>
    <x v="10"/>
    <s v="R01H13LIH-AFV-LM"/>
    <n v="446816"/>
    <n v="16"/>
    <s v="Processed"/>
    <x v="22"/>
    <d v="2019-10-01T18:02:02"/>
    <x v="24"/>
    <m/>
    <n v="0"/>
    <n v="0"/>
    <n v="1753.75"/>
    <n v="1753.75"/>
  </r>
  <r>
    <s v="Housing B-17-DM-72-0001"/>
    <x v="2"/>
    <x v="10"/>
    <s v="R01H13LIH-AFV-LM"/>
    <n v="447860"/>
    <n v="16"/>
    <s v="Processed"/>
    <x v="23"/>
    <d v="2019-10-11T17:42:49"/>
    <x v="25"/>
    <m/>
    <n v="0"/>
    <n v="0"/>
    <n v="1900.3"/>
    <n v="1900.3"/>
  </r>
  <r>
    <s v="Housing B-17-DM-72-0001"/>
    <x v="2"/>
    <x v="10"/>
    <s v="R01H13LIH-AFV-LM"/>
    <n v="450265"/>
    <n v="16"/>
    <s v="Processed"/>
    <x v="25"/>
    <d v="2019-10-24T16:13:40"/>
    <x v="26"/>
    <m/>
    <n v="0"/>
    <n v="0"/>
    <n v="1663.2"/>
    <n v="1663.2"/>
  </r>
  <r>
    <s v="Housing B-17-DM-72-0001"/>
    <x v="2"/>
    <x v="10"/>
    <s v="R01H13LIH-AFV-LM"/>
    <n v="450534"/>
    <n v="16"/>
    <s v="Processed"/>
    <x v="26"/>
    <d v="2019-10-28T17:16:52"/>
    <x v="27"/>
    <m/>
    <n v="0"/>
    <n v="0"/>
    <n v="1689.99"/>
    <n v="1689.99"/>
  </r>
  <r>
    <s v="Housing B-17-DM-72-0001"/>
    <x v="2"/>
    <x v="10"/>
    <s v="R01H13LIH-AFV-LM"/>
    <n v="452528"/>
    <n v="2"/>
    <s v="Processed"/>
    <x v="30"/>
    <d v="2019-11-12T11:07:07"/>
    <x v="31"/>
    <m/>
    <n v="0"/>
    <n v="0"/>
    <n v="6644.56"/>
    <n v="6644.56"/>
  </r>
  <r>
    <s v="Housing B-17-DM-72-0001"/>
    <x v="2"/>
    <x v="10"/>
    <s v="R01H13LIH-AFV-LM"/>
    <n v="452655"/>
    <n v="17"/>
    <s v="Processed"/>
    <x v="29"/>
    <d v="2019-11-08T15:00:11"/>
    <x v="30"/>
    <m/>
    <n v="0"/>
    <n v="0"/>
    <n v="1736.62"/>
    <n v="1736.62"/>
  </r>
  <r>
    <s v="Housing B-17-DM-72-0001"/>
    <x v="2"/>
    <x v="10"/>
    <s v="R01H13LIH-AFV-LM"/>
    <n v="455336"/>
    <n v="14"/>
    <s v="Processed"/>
    <x v="33"/>
    <d v="2019-11-22T19:54:04"/>
    <x v="34"/>
    <m/>
    <n v="0"/>
    <n v="0"/>
    <n v="2058.8200000000002"/>
    <n v="2058.8200000000002"/>
  </r>
  <r>
    <s v="Housing B-17-DM-72-0001"/>
    <x v="2"/>
    <x v="10"/>
    <s v="R01H13LIH-AFV-LM"/>
    <n v="458614"/>
    <n v="17"/>
    <s v="Processed"/>
    <x v="43"/>
    <d v="2019-12-19T16:59:23"/>
    <x v="44"/>
    <m/>
    <n v="0"/>
    <n v="0"/>
    <n v="1496.9"/>
    <n v="1496.9"/>
  </r>
  <r>
    <s v="Housing B-17-DM-72-0001"/>
    <x v="2"/>
    <x v="10"/>
    <s v="R01H13LIH-AFV-LM"/>
    <n v="461273"/>
    <n v="21"/>
    <s v="Processed"/>
    <x v="47"/>
    <d v="2020-01-14T16:51:31"/>
    <x v="48"/>
    <m/>
    <n v="0"/>
    <n v="0"/>
    <n v="1784.09"/>
    <n v="1784.09"/>
  </r>
  <r>
    <s v="Housing B-17-DM-72-0001"/>
    <x v="2"/>
    <x v="10"/>
    <s v="R01H13LIH-AFV-LM"/>
    <n v="463944"/>
    <n v="19"/>
    <s v="Processed"/>
    <x v="53"/>
    <d v="2020-02-03T15:51:37"/>
    <x v="54"/>
    <m/>
    <n v="0"/>
    <n v="0"/>
    <n v="2485.79"/>
    <n v="2485.79"/>
  </r>
  <r>
    <s v="Housing B-17-DM-72-0001"/>
    <x v="2"/>
    <x v="10"/>
    <s v="R01H13LIH-AFV-LM"/>
    <n v="464157"/>
    <n v="18"/>
    <s v="Processed"/>
    <x v="55"/>
    <d v="2020-02-05T16:53:57"/>
    <x v="56"/>
    <m/>
    <n v="0"/>
    <n v="0"/>
    <n v="1496.72"/>
    <n v="1496.72"/>
  </r>
  <r>
    <s v="Housing B-17-DM-72-0001"/>
    <x v="2"/>
    <x v="11"/>
    <s v="R01H14HER-DOH-LM"/>
    <n v="444532"/>
    <n v="14"/>
    <s v="Processed"/>
    <x v="20"/>
    <d v="2019-09-20T14:42:32"/>
    <x v="22"/>
    <m/>
    <n v="0"/>
    <n v="33.409999999999997"/>
    <n v="0"/>
    <n v="33.409999999999997"/>
  </r>
  <r>
    <s v="Infrastructure B-17-DM-72-0001"/>
    <x v="3"/>
    <x v="12"/>
    <s v="R01I21FEM-DOH-LM"/>
    <n v="418790"/>
    <n v="8"/>
    <s v="Processed"/>
    <x v="0"/>
    <d v="2019-02-08T21:14:40"/>
    <x v="0"/>
    <m/>
    <n v="0"/>
    <n v="0"/>
    <n v="632.54999999999995"/>
    <n v="632.54999999999995"/>
  </r>
  <r>
    <s v="Infrastructure B-17-DM-72-0001"/>
    <x v="3"/>
    <x v="12"/>
    <s v="R01I21FEM-DOH-LM"/>
    <n v="428728"/>
    <n v="11"/>
    <s v="Processed"/>
    <x v="3"/>
    <d v="2019-04-26T12:41:22"/>
    <x v="4"/>
    <m/>
    <n v="0"/>
    <n v="0"/>
    <n v="61.68"/>
    <n v="61.68"/>
  </r>
  <r>
    <s v="Infrastructure B-17-DM-72-0001"/>
    <x v="3"/>
    <x v="12"/>
    <s v="R01I21FEM-DOH-LM"/>
    <n v="439735"/>
    <n v="16"/>
    <s v="Processed"/>
    <x v="16"/>
    <d v="2019-07-29T11:29:58"/>
    <x v="17"/>
    <m/>
    <n v="0"/>
    <n v="0"/>
    <n v="240.08"/>
    <n v="240.08"/>
  </r>
  <r>
    <s v="Infrastructure B-17-DM-72-0001"/>
    <x v="3"/>
    <x v="12"/>
    <s v="R01I21FEM-DOH-LM"/>
    <n v="444532"/>
    <n v="15"/>
    <s v="Processed"/>
    <x v="20"/>
    <d v="2019-09-20T14:42:32"/>
    <x v="22"/>
    <m/>
    <n v="0"/>
    <n v="0"/>
    <n v="575.37"/>
    <n v="575.37"/>
  </r>
  <r>
    <s v="Infrastructure B-17-DM-72-0001"/>
    <x v="3"/>
    <x v="12"/>
    <s v="R01I21FEM-DOH-LM"/>
    <n v="445412"/>
    <n v="14"/>
    <s v="Processed"/>
    <x v="21"/>
    <d v="2019-09-27T12:05:10"/>
    <x v="23"/>
    <m/>
    <n v="0"/>
    <n v="0"/>
    <n v="540.80999999999995"/>
    <n v="540.80999999999995"/>
  </r>
  <r>
    <s v="Infrastructure B-17-DM-72-0001"/>
    <x v="3"/>
    <x v="12"/>
    <s v="R01I21FEM-DOH-LM"/>
    <n v="446816"/>
    <n v="12"/>
    <s v="Processed"/>
    <x v="22"/>
    <d v="2019-10-01T18:02:02"/>
    <x v="24"/>
    <m/>
    <n v="0"/>
    <n v="0"/>
    <n v="92.14"/>
    <n v="92.14"/>
  </r>
  <r>
    <s v="Infrastructure B-17-DM-72-0001"/>
    <x v="3"/>
    <x v="12"/>
    <s v="R01I21FEM-DOH-LM"/>
    <n v="447860"/>
    <n v="12"/>
    <s v="Processed"/>
    <x v="23"/>
    <d v="2019-10-11T17:42:49"/>
    <x v="25"/>
    <m/>
    <n v="0"/>
    <n v="0"/>
    <n v="116.79"/>
    <n v="116.79"/>
  </r>
  <r>
    <s v="Infrastructure B-17-DM-72-0001"/>
    <x v="3"/>
    <x v="12"/>
    <s v="R01I21FEM-DOH-LM"/>
    <n v="450265"/>
    <n v="12"/>
    <s v="Processed"/>
    <x v="25"/>
    <d v="2019-10-24T16:13:40"/>
    <x v="26"/>
    <m/>
    <n v="0"/>
    <n v="0"/>
    <n v="322.51"/>
    <n v="322.51"/>
  </r>
  <r>
    <s v="Infrastructure B-17-DM-72-0001"/>
    <x v="3"/>
    <x v="12"/>
    <s v="R01I21FEM-DOH-LM"/>
    <n v="450534"/>
    <n v="13"/>
    <s v="Processed"/>
    <x v="26"/>
    <d v="2019-10-28T17:16:52"/>
    <x v="27"/>
    <m/>
    <n v="0"/>
    <n v="0"/>
    <n v="395.24"/>
    <n v="395.24"/>
  </r>
  <r>
    <s v="Infrastructure B-17-DM-72-0001"/>
    <x v="3"/>
    <x v="12"/>
    <s v="R01I21FEM-DOH-LM"/>
    <n v="452655"/>
    <n v="13"/>
    <s v="Processed"/>
    <x v="29"/>
    <d v="2019-11-08T15:00:11"/>
    <x v="30"/>
    <m/>
    <n v="0"/>
    <n v="0"/>
    <n v="109.61"/>
    <n v="109.61"/>
  </r>
  <r>
    <s v="Infrastructure B-17-DM-72-0001"/>
    <x v="3"/>
    <x v="12"/>
    <s v="R01I21FEM-DOH-LM"/>
    <n v="458614"/>
    <n v="13"/>
    <s v="Processed"/>
    <x v="43"/>
    <d v="2019-12-19T16:59:23"/>
    <x v="44"/>
    <m/>
    <n v="0"/>
    <n v="0"/>
    <n v="105.2"/>
    <n v="105.2"/>
  </r>
  <r>
    <s v="Infrastructure B-17-DM-72-0001"/>
    <x v="3"/>
    <x v="12"/>
    <s v="R01I21FEM-DOH-LM"/>
    <n v="461273"/>
    <n v="17"/>
    <s v="Processed"/>
    <x v="47"/>
    <d v="2020-01-14T16:51:31"/>
    <x v="48"/>
    <m/>
    <n v="0"/>
    <n v="0"/>
    <n v="105.86"/>
    <n v="105.86"/>
  </r>
  <r>
    <s v="Infrastructure B-17-DM-72-0001"/>
    <x v="3"/>
    <x v="12"/>
    <s v="R01I21FEM-DOH-LM"/>
    <n v="463944"/>
    <n v="15"/>
    <s v="Processed"/>
    <x v="53"/>
    <d v="2020-02-03T15:51:37"/>
    <x v="54"/>
    <m/>
    <n v="0"/>
    <n v="0"/>
    <n v="224.6"/>
    <n v="224.6"/>
  </r>
  <r>
    <s v="Infrastructure B-17-DM-72-0001"/>
    <x v="3"/>
    <x v="12"/>
    <s v="R01I21FEM-DOH-LM"/>
    <n v="464157"/>
    <n v="15"/>
    <s v="Processed"/>
    <x v="55"/>
    <d v="2020-02-05T16:53:57"/>
    <x v="56"/>
    <m/>
    <n v="0"/>
    <n v="0"/>
    <n v="259.25"/>
    <n v="259.25"/>
  </r>
  <r>
    <s v="Infrastructure B-17-DM-72-0001"/>
    <x v="3"/>
    <x v="12"/>
    <s v="R01I21FEM-DOH-UN"/>
    <n v="428728"/>
    <n v="12"/>
    <s v="Processed"/>
    <x v="3"/>
    <d v="2019-04-26T12:41:22"/>
    <x v="4"/>
    <m/>
    <n v="0"/>
    <n v="0"/>
    <n v="26.44"/>
    <n v="26.44"/>
  </r>
  <r>
    <s v="Infrastructure B-17-DM-72-0001"/>
    <x v="3"/>
    <x v="12"/>
    <s v="R01I21FEM-DOH-UN"/>
    <n v="439735"/>
    <n v="17"/>
    <s v="Processed"/>
    <x v="16"/>
    <d v="2019-07-29T11:29:58"/>
    <x v="17"/>
    <m/>
    <n v="0"/>
    <n v="0"/>
    <n v="102.88"/>
    <n v="102.88"/>
  </r>
  <r>
    <s v="Infrastructure B-17-DM-72-0001"/>
    <x v="3"/>
    <x v="12"/>
    <s v="R01I21FEM-DOH-UN"/>
    <n v="444532"/>
    <n v="16"/>
    <s v="Processed"/>
    <x v="20"/>
    <d v="2019-09-20T14:42:32"/>
    <x v="22"/>
    <m/>
    <n v="0"/>
    <n v="0"/>
    <n v="246.6"/>
    <n v="246.6"/>
  </r>
  <r>
    <s v="Infrastructure B-17-DM-72-0001"/>
    <x v="3"/>
    <x v="12"/>
    <s v="R01I21FEM-DOH-UN"/>
    <n v="445412"/>
    <n v="15"/>
    <s v="Processed"/>
    <x v="21"/>
    <d v="2019-09-27T12:05:10"/>
    <x v="23"/>
    <m/>
    <n v="0"/>
    <n v="0"/>
    <n v="231.77"/>
    <n v="231.77"/>
  </r>
  <r>
    <s v="Infrastructure B-17-DM-72-0001"/>
    <x v="3"/>
    <x v="12"/>
    <s v="R01I21FEM-DOH-UN"/>
    <n v="446816"/>
    <n v="13"/>
    <s v="Processed"/>
    <x v="22"/>
    <d v="2019-10-01T18:02:02"/>
    <x v="24"/>
    <m/>
    <n v="0"/>
    <n v="0"/>
    <n v="39.5"/>
    <n v="39.5"/>
  </r>
  <r>
    <s v="Infrastructure B-17-DM-72-0001"/>
    <x v="3"/>
    <x v="12"/>
    <s v="R01I21FEM-DOH-UN"/>
    <n v="447860"/>
    <n v="13"/>
    <s v="Processed"/>
    <x v="23"/>
    <d v="2019-10-11T17:42:49"/>
    <x v="25"/>
    <m/>
    <n v="0"/>
    <n v="0"/>
    <n v="50.06"/>
    <n v="50.06"/>
  </r>
  <r>
    <s v="Infrastructure B-17-DM-72-0001"/>
    <x v="3"/>
    <x v="12"/>
    <s v="R01I21FEM-DOH-UN"/>
    <n v="450265"/>
    <n v="13"/>
    <s v="Processed"/>
    <x v="25"/>
    <d v="2019-10-24T16:13:40"/>
    <x v="26"/>
    <m/>
    <n v="0"/>
    <n v="0"/>
    <n v="138.22999999999999"/>
    <n v="138.22999999999999"/>
  </r>
  <r>
    <s v="Infrastructure B-17-DM-72-0001"/>
    <x v="3"/>
    <x v="12"/>
    <s v="R01I21FEM-DOH-UN"/>
    <n v="450534"/>
    <n v="14"/>
    <s v="Processed"/>
    <x v="26"/>
    <d v="2019-10-28T17:16:52"/>
    <x v="27"/>
    <m/>
    <n v="0"/>
    <n v="0"/>
    <n v="169.39"/>
    <n v="169.39"/>
  </r>
  <r>
    <s v="Infrastructure B-17-DM-72-0001"/>
    <x v="3"/>
    <x v="12"/>
    <s v="R01I21FEM-DOH-UN"/>
    <n v="452655"/>
    <n v="14"/>
    <s v="Processed"/>
    <x v="29"/>
    <d v="2019-11-08T15:00:11"/>
    <x v="30"/>
    <m/>
    <n v="0"/>
    <n v="0"/>
    <n v="46.97"/>
    <n v="46.97"/>
  </r>
  <r>
    <s v="Infrastructure B-17-DM-72-0001"/>
    <x v="3"/>
    <x v="12"/>
    <s v="R01I21FEM-DOH-UN"/>
    <n v="458614"/>
    <n v="14"/>
    <s v="Processed"/>
    <x v="43"/>
    <d v="2019-12-19T16:59:23"/>
    <x v="44"/>
    <m/>
    <n v="0"/>
    <n v="0"/>
    <n v="45.09"/>
    <n v="45.09"/>
  </r>
  <r>
    <s v="Infrastructure B-17-DM-72-0001"/>
    <x v="3"/>
    <x v="12"/>
    <s v="R01I21FEM-DOH-UN"/>
    <n v="461273"/>
    <n v="18"/>
    <s v="Processed"/>
    <x v="47"/>
    <d v="2020-01-14T16:51:31"/>
    <x v="48"/>
    <m/>
    <n v="0"/>
    <n v="0"/>
    <n v="45.37"/>
    <n v="45.37"/>
  </r>
  <r>
    <s v="Infrastructure B-17-DM-72-0001"/>
    <x v="3"/>
    <x v="12"/>
    <s v="R01I21FEM-DOH-UN"/>
    <n v="463944"/>
    <n v="16"/>
    <s v="Processed"/>
    <x v="53"/>
    <d v="2020-02-03T15:51:37"/>
    <x v="54"/>
    <m/>
    <n v="0"/>
    <n v="0"/>
    <n v="96.26"/>
    <n v="96.26"/>
  </r>
  <r>
    <s v="Infrastructure B-17-DM-72-0001"/>
    <x v="3"/>
    <x v="12"/>
    <s v="R01I21FEM-DOH-UN"/>
    <n v="464157"/>
    <n v="16"/>
    <s v="Processed"/>
    <x v="55"/>
    <d v="2020-02-05T16:53:57"/>
    <x v="56"/>
    <m/>
    <n v="0"/>
    <n v="0"/>
    <n v="111.11"/>
    <n v="111.11"/>
  </r>
  <r>
    <s v="Planning B-17-DM-72-0001"/>
    <x v="4"/>
    <x v="13"/>
    <s v="R01P02CRP-FPR-NA"/>
    <n v="418790"/>
    <n v="1"/>
    <s v="Processed"/>
    <x v="0"/>
    <d v="2019-02-08T21:14:40"/>
    <x v="0"/>
    <m/>
    <n v="0"/>
    <n v="0"/>
    <n v="998.8"/>
    <n v="998.8"/>
  </r>
  <r>
    <s v="Planning B-17-DM-72-0001"/>
    <x v="4"/>
    <x v="13"/>
    <s v="R01P02CRP-FPR-NA"/>
    <n v="428728"/>
    <n v="5"/>
    <s v="Processed"/>
    <x v="3"/>
    <d v="2019-04-26T12:41:22"/>
    <x v="4"/>
    <m/>
    <n v="0"/>
    <n v="0"/>
    <n v="1359.48"/>
    <n v="1359.48"/>
  </r>
  <r>
    <s v="Planning B-17-DM-72-0001"/>
    <x v="4"/>
    <x v="13"/>
    <s v="R01P02CRP-FPR-NA"/>
    <n v="429219"/>
    <n v="1"/>
    <s v="Processed"/>
    <x v="4"/>
    <d v="2019-04-30T16:47:04"/>
    <x v="5"/>
    <m/>
    <n v="0"/>
    <n v="0"/>
    <n v="46.78"/>
    <n v="46.78"/>
  </r>
  <r>
    <s v="Planning B-17-DM-72-0001"/>
    <x v="4"/>
    <x v="13"/>
    <s v="R01P02CRP-FPR-NA"/>
    <n v="429398"/>
    <n v="1"/>
    <s v="Processed"/>
    <x v="5"/>
    <d v="2019-05-01T15:38:33"/>
    <x v="6"/>
    <m/>
    <n v="0"/>
    <n v="0"/>
    <n v="1456.91"/>
    <n v="1456.91"/>
  </r>
  <r>
    <s v="Planning B-17-DM-72-0001"/>
    <x v="4"/>
    <x v="13"/>
    <s v="R01P02CRP-FPR-NA"/>
    <n v="431232"/>
    <n v="7"/>
    <s v="Processed"/>
    <x v="6"/>
    <d v="2019-05-16T14:54:07"/>
    <x v="7"/>
    <m/>
    <n v="0"/>
    <n v="0"/>
    <n v="2715.39"/>
    <n v="2715.39"/>
  </r>
  <r>
    <s v="Planning B-17-DM-72-0001"/>
    <x v="4"/>
    <x v="13"/>
    <s v="R01P02CRP-FPR-NA"/>
    <n v="436412"/>
    <n v="8"/>
    <s v="Processed"/>
    <x v="11"/>
    <d v="2019-07-01T09:34:55"/>
    <x v="12"/>
    <m/>
    <n v="0"/>
    <n v="0"/>
    <n v="5623.14"/>
    <n v="5623.14"/>
  </r>
  <r>
    <s v="Planning B-17-DM-72-0001"/>
    <x v="4"/>
    <x v="13"/>
    <s v="R01P02CRP-FPR-NA"/>
    <n v="437033"/>
    <n v="8"/>
    <s v="Processed"/>
    <x v="12"/>
    <d v="2019-07-08T10:12:58"/>
    <x v="13"/>
    <m/>
    <n v="0"/>
    <n v="0"/>
    <n v="1020.2"/>
    <n v="1020.2"/>
  </r>
  <r>
    <s v="Planning B-17-DM-72-0001"/>
    <x v="4"/>
    <x v="13"/>
    <s v="R01P02CRP-FPR-NA"/>
    <n v="439735"/>
    <n v="8"/>
    <s v="Processed"/>
    <x v="16"/>
    <d v="2019-07-29T11:29:58"/>
    <x v="17"/>
    <m/>
    <n v="0"/>
    <n v="0"/>
    <n v="597.05999999999995"/>
    <n v="597.05999999999995"/>
  </r>
  <r>
    <s v="Planning B-17-DM-72-0001"/>
    <x v="4"/>
    <x v="13"/>
    <s v="R01P02CRP-FPR-NA"/>
    <n v="440812"/>
    <n v="1"/>
    <s v="Processed"/>
    <x v="18"/>
    <d v="2019-08-07T17:27:14"/>
    <x v="20"/>
    <m/>
    <n v="0"/>
    <n v="0"/>
    <n v="16101.24"/>
    <n v="16101.24"/>
  </r>
  <r>
    <s v="Planning B-17-DM-72-0001"/>
    <x v="4"/>
    <x v="13"/>
    <s v="R01P02CRP-FPR-NA"/>
    <n v="441267"/>
    <n v="1"/>
    <s v="Processed"/>
    <x v="86"/>
    <d v="2019-08-19T09:14:35"/>
    <x v="88"/>
    <m/>
    <n v="0"/>
    <n v="0"/>
    <n v="56692.94"/>
    <n v="56692.94"/>
  </r>
  <r>
    <s v="Planning B-17-DM-72-0001"/>
    <x v="4"/>
    <x v="13"/>
    <s v="R01P02CRP-FPR-NA"/>
    <n v="444532"/>
    <n v="7"/>
    <s v="Processed"/>
    <x v="20"/>
    <d v="2019-09-20T14:42:32"/>
    <x v="22"/>
    <m/>
    <n v="0"/>
    <n v="0"/>
    <n v="4496.05"/>
    <n v="4496.05"/>
  </r>
  <r>
    <s v="Planning B-17-DM-72-0001"/>
    <x v="4"/>
    <x v="13"/>
    <s v="R01P02CRP-FPR-NA"/>
    <n v="445412"/>
    <n v="6"/>
    <s v="Processed"/>
    <x v="21"/>
    <d v="2019-09-27T12:05:10"/>
    <x v="23"/>
    <m/>
    <n v="0"/>
    <n v="0"/>
    <n v="1563.81"/>
    <n v="1563.81"/>
  </r>
  <r>
    <s v="Planning B-17-DM-72-0001"/>
    <x v="4"/>
    <x v="13"/>
    <s v="R01P02CRP-FPR-NA"/>
    <n v="446816"/>
    <n v="5"/>
    <s v="Processed"/>
    <x v="22"/>
    <d v="2019-10-01T18:02:02"/>
    <x v="24"/>
    <m/>
    <n v="0"/>
    <n v="0"/>
    <n v="1278.04"/>
    <n v="1278.04"/>
  </r>
  <r>
    <s v="Planning B-17-DM-72-0001"/>
    <x v="4"/>
    <x v="13"/>
    <s v="R01P02CRP-FPR-NA"/>
    <n v="447860"/>
    <n v="5"/>
    <s v="Processed"/>
    <x v="23"/>
    <d v="2019-10-11T17:42:49"/>
    <x v="25"/>
    <m/>
    <n v="0"/>
    <n v="0"/>
    <n v="476.9"/>
    <n v="476.9"/>
  </r>
  <r>
    <s v="Planning B-17-DM-72-0001"/>
    <x v="4"/>
    <x v="13"/>
    <s v="R01P02CRP-FPR-NA"/>
    <n v="450265"/>
    <n v="5"/>
    <s v="Processed"/>
    <x v="25"/>
    <d v="2019-10-24T16:13:40"/>
    <x v="26"/>
    <m/>
    <n v="0"/>
    <n v="0"/>
    <n v="938.94"/>
    <n v="938.94"/>
  </r>
  <r>
    <s v="Planning B-17-DM-72-0001"/>
    <x v="4"/>
    <x v="13"/>
    <s v="R01P02CRP-FPR-NA"/>
    <n v="450534"/>
    <n v="6"/>
    <s v="Processed"/>
    <x v="26"/>
    <d v="2019-10-28T17:16:52"/>
    <x v="27"/>
    <m/>
    <n v="0"/>
    <n v="0"/>
    <n v="907.19"/>
    <n v="907.19"/>
  </r>
  <r>
    <s v="Planning B-17-DM-72-0001"/>
    <x v="4"/>
    <x v="13"/>
    <s v="R01P02CRP-FPR-NA"/>
    <n v="452655"/>
    <n v="7"/>
    <s v="Processed"/>
    <x v="29"/>
    <d v="2019-11-08T15:00:11"/>
    <x v="30"/>
    <m/>
    <n v="0"/>
    <n v="0"/>
    <n v="539.83000000000004"/>
    <n v="539.83000000000004"/>
  </r>
  <r>
    <s v="Planning B-17-DM-72-0001"/>
    <x v="4"/>
    <x v="13"/>
    <s v="R01P02CRP-FPR-NA"/>
    <n v="453415"/>
    <n v="1"/>
    <s v="Processed"/>
    <x v="31"/>
    <d v="2019-11-13T16:36:00"/>
    <x v="32"/>
    <m/>
    <n v="0"/>
    <n v="0"/>
    <n v="79049.8"/>
    <n v="79049.8"/>
  </r>
  <r>
    <s v="Planning B-17-DM-72-0001"/>
    <x v="4"/>
    <x v="13"/>
    <s v="R01P02CRP-FPR-NA"/>
    <n v="453693"/>
    <n v="1"/>
    <s v="Processed"/>
    <x v="32"/>
    <d v="2019-11-14T15:17:36"/>
    <x v="33"/>
    <m/>
    <n v="0"/>
    <n v="0"/>
    <n v="42455.78"/>
    <n v="42455.78"/>
  </r>
  <r>
    <s v="Planning B-17-DM-72-0001"/>
    <x v="4"/>
    <x v="13"/>
    <s v="R01P02CRP-FPR-NA"/>
    <n v="455336"/>
    <n v="6"/>
    <s v="Processed"/>
    <x v="33"/>
    <d v="2019-11-22T19:54:04"/>
    <x v="34"/>
    <m/>
    <n v="0"/>
    <n v="0"/>
    <n v="60805.35"/>
    <n v="60805.35"/>
  </r>
  <r>
    <s v="Planning B-17-DM-72-0001"/>
    <x v="4"/>
    <x v="13"/>
    <s v="R01P02CRP-FPR-NA"/>
    <n v="456552"/>
    <n v="1"/>
    <s v="Processed"/>
    <x v="87"/>
    <d v="2019-12-03T16:53:38"/>
    <x v="89"/>
    <m/>
    <n v="0"/>
    <n v="0"/>
    <n v="33958.449999999997"/>
    <n v="33958.449999999997"/>
  </r>
  <r>
    <s v="Planning B-17-DM-72-0001"/>
    <x v="4"/>
    <x v="13"/>
    <s v="R01P02CRP-FPR-NA"/>
    <n v="458614"/>
    <n v="6"/>
    <s v="Processed"/>
    <x v="43"/>
    <d v="2019-12-19T16:59:23"/>
    <x v="44"/>
    <m/>
    <n v="0"/>
    <n v="0"/>
    <n v="606.64"/>
    <n v="606.64"/>
  </r>
  <r>
    <s v="Planning B-17-DM-72-0001"/>
    <x v="4"/>
    <x v="13"/>
    <s v="R01P02CRP-FPR-NA"/>
    <n v="461273"/>
    <n v="10"/>
    <s v="Processed"/>
    <x v="47"/>
    <d v="2020-01-14T16:51:31"/>
    <x v="48"/>
    <m/>
    <n v="0"/>
    <n v="0"/>
    <n v="698.1"/>
    <n v="698.1"/>
  </r>
  <r>
    <s v="Planning B-17-DM-72-0001"/>
    <x v="4"/>
    <x v="13"/>
    <s v="R01P02CRP-FPR-NA"/>
    <n v="463944"/>
    <n v="8"/>
    <s v="Processed"/>
    <x v="53"/>
    <d v="2020-02-03T15:51:37"/>
    <x v="54"/>
    <m/>
    <n v="0"/>
    <n v="0"/>
    <n v="948.14"/>
    <n v="948.14"/>
  </r>
  <r>
    <s v="Planning B-17-DM-72-0001"/>
    <x v="4"/>
    <x v="13"/>
    <s v="R01P02CRP-FPR-NA"/>
    <n v="464157"/>
    <n v="8"/>
    <s v="Processed"/>
    <x v="55"/>
    <d v="2020-02-05T16:53:57"/>
    <x v="56"/>
    <m/>
    <n v="0"/>
    <n v="0"/>
    <n v="449.53"/>
    <n v="449.53"/>
  </r>
  <r>
    <s v="Planning B-17-DM-72-0001"/>
    <x v="4"/>
    <x v="13"/>
    <s v="R01P02CRP-FPR-NA"/>
    <n v="470154"/>
    <n v="1"/>
    <s v="Processed"/>
    <x v="80"/>
    <d v="2020-04-02T19:06:51"/>
    <x v="82"/>
    <m/>
    <n v="0"/>
    <n v="0"/>
    <n v="15630.48"/>
    <n v="15630.48"/>
  </r>
  <r>
    <s v="Planning B-17-DM-72-0001"/>
    <x v="4"/>
    <x v="13"/>
    <s v="R01P02CRP-FPR-NA"/>
    <n v="470425"/>
    <n v="1"/>
    <s v="Processed"/>
    <x v="81"/>
    <d v="2020-04-06T18:36:17"/>
    <x v="83"/>
    <m/>
    <n v="0"/>
    <n v="0"/>
    <n v="15892.02"/>
    <n v="15892.02"/>
  </r>
  <r>
    <s v="Planning B-17-DM-72-0001"/>
    <x v="4"/>
    <x v="13"/>
    <s v="R01P02CRP-FPR-NA"/>
    <n v="470618"/>
    <n v="1"/>
    <s v="Processed"/>
    <x v="70"/>
    <d v="2020-04-07T20:12:25"/>
    <x v="71"/>
    <m/>
    <n v="0"/>
    <n v="0"/>
    <n v="17322.240000000002"/>
    <n v="17322.240000000002"/>
  </r>
  <r>
    <s v="Planning B-17-DM-72-0001"/>
    <x v="4"/>
    <x v="14"/>
    <s v="R01P03API-PBA-NA"/>
    <n v="418790"/>
    <n v="9"/>
    <s v="Processed"/>
    <x v="0"/>
    <d v="2019-02-08T21:14:40"/>
    <x v="0"/>
    <m/>
    <n v="0"/>
    <n v="0"/>
    <n v="143.72999999999999"/>
    <n v="143.72999999999999"/>
  </r>
  <r>
    <s v="Planning B-17-DM-72-0001"/>
    <x v="4"/>
    <x v="14"/>
    <s v="R01P03API-PBA-NA"/>
    <n v="428728"/>
    <n v="13"/>
    <s v="Processed"/>
    <x v="3"/>
    <d v="2019-04-26T12:41:22"/>
    <x v="4"/>
    <m/>
    <n v="0"/>
    <n v="0"/>
    <n v="474.11"/>
    <n v="474.11"/>
  </r>
  <r>
    <s v="Planning B-17-DM-72-0001"/>
    <x v="4"/>
    <x v="14"/>
    <s v="R01P03API-PBA-NA"/>
    <n v="429398"/>
    <n v="6"/>
    <s v="Processed"/>
    <x v="5"/>
    <d v="2019-05-01T15:38:33"/>
    <x v="6"/>
    <m/>
    <n v="0"/>
    <n v="0"/>
    <n v="169.14"/>
    <n v="169.14"/>
  </r>
  <r>
    <s v="Planning B-17-DM-72-0001"/>
    <x v="4"/>
    <x v="14"/>
    <s v="R01P03API-PBA-NA"/>
    <n v="431232"/>
    <n v="12"/>
    <s v="Processed"/>
    <x v="6"/>
    <d v="2019-05-16T14:54:07"/>
    <x v="7"/>
    <m/>
    <n v="0"/>
    <n v="0"/>
    <n v="716.57"/>
    <n v="716.57"/>
  </r>
  <r>
    <s v="Planning B-17-DM-72-0001"/>
    <x v="4"/>
    <x v="14"/>
    <s v="R01P03API-PBA-NA"/>
    <n v="436412"/>
    <n v="16"/>
    <s v="Processed"/>
    <x v="11"/>
    <d v="2019-07-01T09:34:55"/>
    <x v="12"/>
    <m/>
    <n v="0"/>
    <n v="0"/>
    <n v="1691.6"/>
    <n v="1691.6"/>
  </r>
  <r>
    <s v="Planning B-17-DM-72-0001"/>
    <x v="4"/>
    <x v="14"/>
    <s v="R01P03API-PBA-NA"/>
    <n v="437033"/>
    <n v="16"/>
    <s v="Processed"/>
    <x v="12"/>
    <d v="2019-07-08T10:12:58"/>
    <x v="13"/>
    <m/>
    <n v="0"/>
    <n v="0"/>
    <n v="483.61"/>
    <n v="483.61"/>
  </r>
  <r>
    <s v="Planning B-17-DM-72-0001"/>
    <x v="4"/>
    <x v="14"/>
    <s v="R01P03API-PBA-NA"/>
    <n v="439735"/>
    <n v="18"/>
    <s v="Processed"/>
    <x v="16"/>
    <d v="2019-07-29T11:29:58"/>
    <x v="17"/>
    <m/>
    <n v="0"/>
    <n v="0"/>
    <n v="774.1"/>
    <n v="774.1"/>
  </r>
  <r>
    <s v="Planning B-17-DM-72-0001"/>
    <x v="4"/>
    <x v="14"/>
    <s v="R01P03API-PBA-NA"/>
    <n v="444532"/>
    <n v="17"/>
    <s v="Processed"/>
    <x v="20"/>
    <d v="2019-09-20T14:42:32"/>
    <x v="22"/>
    <m/>
    <n v="0"/>
    <n v="0"/>
    <n v="673.48"/>
    <n v="673.48"/>
  </r>
  <r>
    <s v="Planning B-17-DM-72-0001"/>
    <x v="4"/>
    <x v="14"/>
    <s v="R01P03API-PBA-NA"/>
    <n v="445412"/>
    <n v="16"/>
    <s v="Processed"/>
    <x v="21"/>
    <d v="2019-09-27T12:05:10"/>
    <x v="23"/>
    <m/>
    <n v="0"/>
    <n v="0"/>
    <n v="51.43"/>
    <n v="51.43"/>
  </r>
  <r>
    <s v="Planning B-17-DM-72-0001"/>
    <x v="4"/>
    <x v="14"/>
    <s v="R01P03API-PBA-NA"/>
    <n v="446816"/>
    <n v="14"/>
    <s v="Processed"/>
    <x v="22"/>
    <d v="2019-10-01T18:02:02"/>
    <x v="24"/>
    <m/>
    <n v="0"/>
    <n v="0"/>
    <n v="137.72"/>
    <n v="137.72"/>
  </r>
  <r>
    <s v="Planning B-17-DM-72-0001"/>
    <x v="4"/>
    <x v="14"/>
    <s v="R01P03API-PBA-NA"/>
    <n v="447860"/>
    <n v="14"/>
    <s v="Processed"/>
    <x v="23"/>
    <d v="2019-10-11T17:42:49"/>
    <x v="25"/>
    <m/>
    <n v="0"/>
    <n v="0"/>
    <n v="206.94"/>
    <n v="206.94"/>
  </r>
  <r>
    <s v="Planning B-17-DM-72-0001"/>
    <x v="4"/>
    <x v="14"/>
    <s v="R01P03API-PBA-NA"/>
    <n v="450265"/>
    <n v="14"/>
    <s v="Processed"/>
    <x v="25"/>
    <d v="2019-10-24T16:13:40"/>
    <x v="26"/>
    <m/>
    <n v="0"/>
    <n v="0"/>
    <n v="568.94000000000005"/>
    <n v="568.94000000000005"/>
  </r>
  <r>
    <s v="Planning B-17-DM-72-0001"/>
    <x v="4"/>
    <x v="14"/>
    <s v="R01P03API-PBA-NA"/>
    <n v="452655"/>
    <n v="15"/>
    <s v="Processed"/>
    <x v="29"/>
    <d v="2019-11-08T15:00:11"/>
    <x v="30"/>
    <m/>
    <n v="0"/>
    <n v="0"/>
    <n v="148.41999999999999"/>
    <n v="148.41999999999999"/>
  </r>
  <r>
    <s v="Planning B-17-DM-72-0001"/>
    <x v="4"/>
    <x v="14"/>
    <s v="R01P03API-PBA-NA"/>
    <n v="455336"/>
    <n v="12"/>
    <s v="Processed"/>
    <x v="33"/>
    <d v="2019-11-22T19:54:04"/>
    <x v="34"/>
    <m/>
    <n v="0"/>
    <n v="0"/>
    <n v="116.47"/>
    <n v="116.47"/>
  </r>
  <r>
    <s v="Planning B-17-DM-72-0001"/>
    <x v="4"/>
    <x v="14"/>
    <s v="R01P03API-PBA-NA"/>
    <n v="458614"/>
    <n v="15"/>
    <s v="Processed"/>
    <x v="43"/>
    <d v="2019-12-19T16:59:23"/>
    <x v="44"/>
    <m/>
    <n v="0"/>
    <n v="0"/>
    <n v="85.03"/>
    <n v="85.03"/>
  </r>
  <r>
    <s v="Planning B-17-DM-72-0001"/>
    <x v="4"/>
    <x v="14"/>
    <s v="R01P03API-PBA-NA"/>
    <n v="461273"/>
    <n v="19"/>
    <s v="Processed"/>
    <x v="47"/>
    <d v="2020-01-14T16:51:31"/>
    <x v="48"/>
    <m/>
    <n v="0"/>
    <n v="0"/>
    <n v="224.6"/>
    <n v="224.6"/>
  </r>
  <r>
    <s v="Planning B-17-DM-72-0001"/>
    <x v="4"/>
    <x v="14"/>
    <s v="R01P03API-PBA-NA"/>
    <n v="463944"/>
    <n v="17"/>
    <s v="Processed"/>
    <x v="53"/>
    <d v="2020-02-03T15:51:37"/>
    <x v="54"/>
    <m/>
    <n v="0"/>
    <n v="0"/>
    <n v="277.57"/>
    <n v="277.57"/>
  </r>
  <r>
    <s v="Planning B-17-DM-72-0001"/>
    <x v="4"/>
    <x v="14"/>
    <s v="R01P03API-PBA-NA"/>
    <n v="469636"/>
    <n v="3"/>
    <s v="Processed"/>
    <x v="68"/>
    <d v="2020-03-27T17:23:42"/>
    <x v="69"/>
    <m/>
    <n v="0"/>
    <n v="0"/>
    <n v="14548.75"/>
    <n v="14548.75"/>
  </r>
  <r>
    <s v="Planning B-17-DM-72-0001"/>
    <x v="4"/>
    <x v="15"/>
    <s v="R01P04ERP-EDC-NA"/>
    <n v="439735"/>
    <n v="7"/>
    <s v="Processed"/>
    <x v="16"/>
    <d v="2019-07-29T11:29:58"/>
    <x v="17"/>
    <m/>
    <n v="0"/>
    <n v="313.45999999999998"/>
    <n v="0"/>
    <n v="313.45999999999998"/>
  </r>
  <r>
    <s v="Planning B-17-DM-72-0001"/>
    <x v="4"/>
    <x v="15"/>
    <s v="R01P04ERP-EDC-NA"/>
    <n v="444532"/>
    <n v="6"/>
    <s v="Processed"/>
    <x v="20"/>
    <d v="2019-09-20T14:42:32"/>
    <x v="22"/>
    <m/>
    <n v="0"/>
    <n v="36.79"/>
    <n v="0"/>
    <n v="36.79"/>
  </r>
  <r>
    <s v="Planning B-17-DM-72-0001"/>
    <x v="4"/>
    <x v="15"/>
    <s v="R01P04ERP-EDC-NA"/>
    <n v="452655"/>
    <n v="6"/>
    <s v="Processed"/>
    <x v="29"/>
    <d v="2019-11-08T15:00:11"/>
    <x v="30"/>
    <m/>
    <n v="0"/>
    <n v="282.98"/>
    <n v="0"/>
    <n v="282.98"/>
  </r>
  <r>
    <s v="Planning B-17-DM-72-0001"/>
    <x v="4"/>
    <x v="16"/>
    <s v="R01P05HRI-UPR-NA"/>
    <n v="429219"/>
    <n v="7"/>
    <s v="Processed"/>
    <x v="4"/>
    <d v="2019-04-30T16:47:04"/>
    <x v="5"/>
    <m/>
    <n v="0"/>
    <n v="0"/>
    <n v="110.82"/>
    <n v="110.82"/>
  </r>
  <r>
    <s v="Planning B-17-DM-72-0001"/>
    <x v="4"/>
    <x v="16"/>
    <s v="R01P05HRI-UPR-NA"/>
    <n v="431232"/>
    <n v="13"/>
    <s v="Processed"/>
    <x v="6"/>
    <d v="2019-05-16T14:54:07"/>
    <x v="7"/>
    <m/>
    <n v="0"/>
    <n v="0"/>
    <n v="122.38"/>
    <n v="122.38"/>
  </r>
  <r>
    <s v="Planning B-17-DM-72-0001"/>
    <x v="4"/>
    <x v="16"/>
    <s v="R01P05HRI-UPR-NA"/>
    <n v="436412"/>
    <n v="19"/>
    <s v="Processed"/>
    <x v="11"/>
    <d v="2019-07-01T09:34:55"/>
    <x v="12"/>
    <m/>
    <n v="0"/>
    <n v="0"/>
    <n v="405.86"/>
    <n v="405.86"/>
  </r>
  <r>
    <s v="Planning B-17-DM-72-0001"/>
    <x v="4"/>
    <x v="16"/>
    <s v="R01P05HRI-UPR-NA"/>
    <n v="437033"/>
    <n v="19"/>
    <s v="Processed"/>
    <x v="12"/>
    <d v="2019-07-08T10:12:58"/>
    <x v="13"/>
    <m/>
    <n v="0"/>
    <n v="0"/>
    <n v="208.83"/>
    <n v="208.83"/>
  </r>
  <r>
    <s v="Planning B-17-DM-72-0001"/>
    <x v="4"/>
    <x v="16"/>
    <s v="R01P05HRI-UPR-NA"/>
    <n v="444532"/>
    <n v="20"/>
    <s v="Processed"/>
    <x v="20"/>
    <d v="2019-09-20T14:42:32"/>
    <x v="22"/>
    <m/>
    <n v="0"/>
    <n v="0"/>
    <n v="504.16"/>
    <n v="504.16"/>
  </r>
  <r>
    <s v="Planning B-17-DM-72-0001"/>
    <x v="4"/>
    <x v="16"/>
    <s v="R01P05HRI-UPR-NA"/>
    <n v="455336"/>
    <n v="15"/>
    <s v="Processed"/>
    <x v="33"/>
    <d v="2019-11-22T19:54:04"/>
    <x v="34"/>
    <m/>
    <n v="0"/>
    <n v="0"/>
    <n v="57.88"/>
    <n v="57.88"/>
  </r>
  <r>
    <s v="Planning B-17-DM-72-0001"/>
    <x v="4"/>
    <x v="16"/>
    <s v="R01P05HRI-UPR-NA"/>
    <n v="458614"/>
    <n v="18"/>
    <s v="Processed"/>
    <x v="43"/>
    <d v="2019-12-19T16:59:23"/>
    <x v="44"/>
    <m/>
    <n v="0"/>
    <n v="0"/>
    <n v="99.54"/>
    <n v="99.54"/>
  </r>
  <r>
    <s v="Planning B-17-DM-72-0001"/>
    <x v="4"/>
    <x v="16"/>
    <s v="R01P05HRI-UPR-NA"/>
    <n v="461273"/>
    <n v="22"/>
    <s v="Processed"/>
    <x v="47"/>
    <d v="2020-01-14T16:51:31"/>
    <x v="48"/>
    <m/>
    <n v="0"/>
    <n v="0"/>
    <n v="291.72000000000003"/>
    <n v="291.72000000000003"/>
  </r>
  <r>
    <s v="Planning B-17-DM-72-0001"/>
    <x v="4"/>
    <x v="16"/>
    <s v="R01P05HRI-UPR-NA"/>
    <n v="463944"/>
    <n v="20"/>
    <s v="Processed"/>
    <x v="53"/>
    <d v="2020-02-03T15:51:37"/>
    <x v="54"/>
    <m/>
    <n v="0"/>
    <n v="0"/>
    <n v="78.430000000000007"/>
    <n v="78.430000000000007"/>
  </r>
  <r>
    <s v="Planning B-17-DM-72-0001"/>
    <x v="4"/>
    <x v="16"/>
    <s v="R01P05HRI-UPR-NA"/>
    <n v="469636"/>
    <n v="5"/>
    <s v="Processed"/>
    <x v="68"/>
    <d v="2020-03-27T17:23:42"/>
    <x v="69"/>
    <m/>
    <n v="0"/>
    <n v="0"/>
    <n v="13570"/>
    <n v="13570"/>
  </r>
  <r>
    <s v="Planning B-17-DM-72-0001"/>
    <x v="4"/>
    <x v="17"/>
    <s v="R01P06PMP-DOH-NA"/>
    <n v="436412"/>
    <n v="17"/>
    <s v="Processed"/>
    <x v="11"/>
    <d v="2019-07-01T09:34:55"/>
    <x v="12"/>
    <m/>
    <n v="0"/>
    <n v="0"/>
    <n v="1920.91"/>
    <n v="1920.91"/>
  </r>
  <r>
    <s v="Planning B-17-DM-72-0001"/>
    <x v="4"/>
    <x v="17"/>
    <s v="R01P06PMP-DOH-NA"/>
    <n v="437033"/>
    <n v="17"/>
    <s v="Processed"/>
    <x v="12"/>
    <d v="2019-07-08T10:12:58"/>
    <x v="13"/>
    <m/>
    <n v="0"/>
    <n v="0"/>
    <n v="1136.75"/>
    <n v="1136.75"/>
  </r>
  <r>
    <s v="Planning B-17-DM-72-0001"/>
    <x v="4"/>
    <x v="17"/>
    <s v="R01P06PMP-DOH-NA"/>
    <n v="439735"/>
    <n v="19"/>
    <s v="Processed"/>
    <x v="16"/>
    <d v="2019-07-29T11:29:58"/>
    <x v="17"/>
    <m/>
    <n v="0"/>
    <n v="0"/>
    <n v="516.79999999999995"/>
    <n v="516.79999999999995"/>
  </r>
  <r>
    <s v="Planning B-17-DM-72-0001"/>
    <x v="4"/>
    <x v="17"/>
    <s v="R01P06PMP-DOH-NA"/>
    <n v="444532"/>
    <n v="18"/>
    <s v="Processed"/>
    <x v="20"/>
    <d v="2019-09-20T14:42:32"/>
    <x v="22"/>
    <m/>
    <n v="0"/>
    <n v="0"/>
    <n v="5984.91"/>
    <n v="5984.91"/>
  </r>
  <r>
    <s v="Planning B-17-DM-72-0001"/>
    <x v="4"/>
    <x v="17"/>
    <s v="R01P06PMP-DOH-NA"/>
    <n v="445412"/>
    <n v="17"/>
    <s v="Processed"/>
    <x v="21"/>
    <d v="2019-09-27T12:05:10"/>
    <x v="23"/>
    <m/>
    <n v="0"/>
    <n v="0"/>
    <n v="3884.98"/>
    <n v="3884.98"/>
  </r>
  <r>
    <s v="Planning B-17-DM-72-0001"/>
    <x v="4"/>
    <x v="17"/>
    <s v="R01P06PMP-DOH-NA"/>
    <n v="446816"/>
    <n v="15"/>
    <s v="Processed"/>
    <x v="22"/>
    <d v="2019-10-01T18:02:02"/>
    <x v="24"/>
    <m/>
    <n v="0"/>
    <n v="0"/>
    <n v="1771.13"/>
    <n v="1771.13"/>
  </r>
  <r>
    <s v="Planning B-17-DM-72-0001"/>
    <x v="4"/>
    <x v="17"/>
    <s v="R01P06PMP-DOH-NA"/>
    <n v="447860"/>
    <n v="15"/>
    <s v="Processed"/>
    <x v="23"/>
    <d v="2019-10-11T17:42:49"/>
    <x v="25"/>
    <m/>
    <n v="0"/>
    <n v="0"/>
    <n v="533.09"/>
    <n v="533.09"/>
  </r>
  <r>
    <s v="Planning B-17-DM-72-0001"/>
    <x v="4"/>
    <x v="17"/>
    <s v="R01P06PMP-DOH-NA"/>
    <n v="450265"/>
    <n v="15"/>
    <s v="Processed"/>
    <x v="25"/>
    <d v="2019-10-24T16:13:40"/>
    <x v="26"/>
    <m/>
    <n v="0"/>
    <n v="0"/>
    <n v="1171.45"/>
    <n v="1171.45"/>
  </r>
  <r>
    <s v="Planning B-17-DM-72-0001"/>
    <x v="4"/>
    <x v="17"/>
    <s v="R01P06PMP-DOH-NA"/>
    <n v="450534"/>
    <n v="15"/>
    <s v="Processed"/>
    <x v="26"/>
    <d v="2019-10-28T17:16:52"/>
    <x v="27"/>
    <m/>
    <n v="0"/>
    <n v="0"/>
    <n v="2655.51"/>
    <n v="2655.51"/>
  </r>
  <r>
    <s v="Planning B-17-DM-72-0001"/>
    <x v="4"/>
    <x v="17"/>
    <s v="R01P06PMP-DOH-NA"/>
    <n v="452655"/>
    <n v="16"/>
    <s v="Processed"/>
    <x v="29"/>
    <d v="2019-11-08T15:00:11"/>
    <x v="30"/>
    <m/>
    <n v="0"/>
    <n v="0"/>
    <n v="2861.77"/>
    <n v="2861.77"/>
  </r>
  <r>
    <s v="Planning B-17-DM-72-0001"/>
    <x v="4"/>
    <x v="17"/>
    <s v="R01P06PMP-DOH-NA"/>
    <n v="455336"/>
    <n v="13"/>
    <s v="Processed"/>
    <x v="33"/>
    <d v="2019-11-22T19:54:04"/>
    <x v="34"/>
    <m/>
    <n v="0"/>
    <n v="0"/>
    <n v="5435.58"/>
    <n v="5435.58"/>
  </r>
  <r>
    <s v="Planning B-17-DM-72-0001"/>
    <x v="4"/>
    <x v="17"/>
    <s v="R01P06PMP-DOH-NA"/>
    <n v="458614"/>
    <n v="16"/>
    <s v="Processed"/>
    <x v="43"/>
    <d v="2019-12-19T16:59:23"/>
    <x v="44"/>
    <m/>
    <n v="0"/>
    <n v="0"/>
    <n v="2939.33"/>
    <n v="2939.33"/>
  </r>
  <r>
    <s v="Planning B-17-DM-72-0001"/>
    <x v="4"/>
    <x v="17"/>
    <s v="R01P06PMP-DOH-NA"/>
    <n v="461273"/>
    <n v="20"/>
    <s v="Processed"/>
    <x v="47"/>
    <d v="2020-01-14T16:51:31"/>
    <x v="48"/>
    <m/>
    <n v="0"/>
    <n v="0"/>
    <n v="3051.65"/>
    <n v="3051.65"/>
  </r>
  <r>
    <s v="Planning B-17-DM-72-0001"/>
    <x v="4"/>
    <x v="17"/>
    <s v="R01P06PMP-DOH-NA"/>
    <n v="463944"/>
    <n v="18"/>
    <s v="Processed"/>
    <x v="53"/>
    <d v="2020-02-03T15:51:37"/>
    <x v="54"/>
    <m/>
    <n v="0"/>
    <n v="0"/>
    <n v="2023.49"/>
    <n v="2023.49"/>
  </r>
  <r>
    <s v="Planning B-17-DM-72-0001"/>
    <x v="4"/>
    <x v="17"/>
    <s v="R01P06PMP-DOH-NA"/>
    <n v="464157"/>
    <n v="17"/>
    <s v="Processed"/>
    <x v="55"/>
    <d v="2020-02-05T16:53:57"/>
    <x v="56"/>
    <m/>
    <n v="0"/>
    <n v="0"/>
    <n v="1216.3800000000001"/>
    <n v="1216.3800000000001"/>
  </r>
  <r>
    <s v="Planning B-17-DM-72-0001"/>
    <x v="4"/>
    <x v="17"/>
    <s v="R01P06PMP-DOH-NA"/>
    <n v="469636"/>
    <n v="4"/>
    <s v="Processed"/>
    <x v="68"/>
    <d v="2020-03-27T17:23:42"/>
    <x v="69"/>
    <m/>
    <n v="0"/>
    <n v="0"/>
    <n v="430612.5"/>
    <n v="430612.5"/>
  </r>
  <r>
    <s v="Economic Non RLF B-17-DM-72-0001"/>
    <x v="1"/>
    <x v="18"/>
    <s v="R01E17WTP-EDC-LM"/>
    <n v="461273"/>
    <n v="5"/>
    <s v="Processed"/>
    <x v="47"/>
    <d v="2020-01-14T16:51:31"/>
    <x v="48"/>
    <m/>
    <n v="0"/>
    <n v="0"/>
    <n v="17.170000000000002"/>
    <n v="17.170000000000002"/>
  </r>
  <r>
    <s v="Economic Non RLF B-17-DM-72-0001"/>
    <x v="1"/>
    <x v="18"/>
    <s v="R01E17WTP-EDC-LM"/>
    <n v="463944"/>
    <n v="5"/>
    <s v="Processed"/>
    <x v="53"/>
    <d v="2020-02-03T15:51:37"/>
    <x v="54"/>
    <m/>
    <n v="0"/>
    <n v="0"/>
    <n v="185.17"/>
    <n v="185.17"/>
  </r>
  <r>
    <s v="Economic Non RLF B-17-DM-72-0001"/>
    <x v="1"/>
    <x v="18"/>
    <s v="R01E17WTP-EDC-LM"/>
    <n v="464157"/>
    <n v="5"/>
    <s v="Processed"/>
    <x v="55"/>
    <d v="2020-02-05T16:53:57"/>
    <x v="56"/>
    <m/>
    <n v="0"/>
    <n v="0"/>
    <n v="111.6"/>
    <n v="111.6"/>
  </r>
  <r>
    <s v="Economic Non RLF B-17-DM-72-0001"/>
    <x v="1"/>
    <x v="18"/>
    <s v="R01E17WTP-EDC-UN"/>
    <n v="461273"/>
    <n v="6"/>
    <s v="Processed"/>
    <x v="47"/>
    <d v="2020-01-14T16:51:31"/>
    <x v="48"/>
    <m/>
    <n v="0"/>
    <n v="0"/>
    <n v="11.44"/>
    <n v="11.44"/>
  </r>
  <r>
    <s v="Economic Non RLF B-17-DM-72-0001"/>
    <x v="1"/>
    <x v="18"/>
    <s v="R01E17WTP-EDC-UN"/>
    <n v="463944"/>
    <n v="6"/>
    <s v="Processed"/>
    <x v="53"/>
    <d v="2020-02-03T15:51:37"/>
    <x v="54"/>
    <m/>
    <n v="0"/>
    <n v="0"/>
    <n v="123.44"/>
    <n v="123.44"/>
  </r>
  <r>
    <s v="Economic Non RLF B-17-DM-72-0001"/>
    <x v="1"/>
    <x v="18"/>
    <s v="R01E17WTP-EDC-UN"/>
    <n v="464157"/>
    <n v="6"/>
    <s v="Processed"/>
    <x v="55"/>
    <d v="2020-02-05T16:53:57"/>
    <x v="56"/>
    <m/>
    <n v="0"/>
    <n v="0"/>
    <n v="74.400000000000006"/>
    <n v="74.40000000000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0EBA76-C409-42E9-8FD6-AB2304ED34A6}" name="PivotTable1" cacheId="636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ject/Activity Trasaction Dates">
  <location ref="A3:B33" firstHeaderRow="1" firstDataRow="1" firstDataCol="1"/>
  <pivotFields count="16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">
        <item sd="0" x="0"/>
        <item sd="0" x="14"/>
        <item sd="0" x="10"/>
        <item sd="0" x="11"/>
        <item x="3"/>
        <item sd="0" x="15"/>
        <item sd="0" x="12"/>
        <item sd="0" x="5"/>
        <item sd="0" x="16"/>
        <item sd="0" x="9"/>
        <item sd="0" x="17"/>
        <item sd="0" x="7"/>
        <item sd="0" x="1"/>
        <item sd="0" x="2"/>
        <item sd="0" x="8"/>
        <item sd="0" x="6"/>
        <item sd="0" x="4"/>
        <item sd="0" x="13"/>
        <item sd="0" x="18"/>
        <item t="default"/>
      </items>
    </pivotField>
    <pivotField showAll="0"/>
    <pivotField showAll="0"/>
    <pivotField showAll="0"/>
    <pivotField showAll="0"/>
    <pivotField numFmtId="14"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8" showAll="0"/>
    <pivotField dataField="1" numFmtId="168" showAll="0"/>
    <pivotField numFmtId="168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2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x="120"/>
        <item sd="0" x="121"/>
        <item sd="0" x="122"/>
        <item t="default"/>
      </items>
    </pivotField>
  </pivotFields>
  <rowFields count="5">
    <field x="1"/>
    <field x="2"/>
    <field x="15"/>
    <field x="14"/>
    <field x="9"/>
  </rowFields>
  <rowItems count="30">
    <i>
      <x/>
    </i>
    <i r="1">
      <x/>
    </i>
    <i>
      <x v="1"/>
    </i>
    <i r="1">
      <x v="4"/>
    </i>
    <i r="2">
      <x v="120"/>
    </i>
    <i r="3">
      <x v="2"/>
    </i>
    <i r="3">
      <x v="3"/>
    </i>
    <i r="3">
      <x v="4"/>
    </i>
    <i r="2">
      <x v="121"/>
    </i>
    <i r="1">
      <x v="12"/>
    </i>
    <i r="1">
      <x v="13"/>
    </i>
    <i r="1">
      <x v="16"/>
    </i>
    <i r="1">
      <x v="18"/>
    </i>
    <i>
      <x v="2"/>
    </i>
    <i r="1">
      <x v="2"/>
    </i>
    <i r="1">
      <x v="3"/>
    </i>
    <i r="1">
      <x v="7"/>
    </i>
    <i r="1">
      <x v="9"/>
    </i>
    <i r="1">
      <x v="11"/>
    </i>
    <i r="1">
      <x v="14"/>
    </i>
    <i r="1">
      <x v="15"/>
    </i>
    <i>
      <x v="3"/>
    </i>
    <i r="1">
      <x v="6"/>
    </i>
    <i>
      <x v="4"/>
    </i>
    <i r="1">
      <x v="1"/>
    </i>
    <i r="1">
      <x v="5"/>
    </i>
    <i r="1">
      <x v="8"/>
    </i>
    <i r="1">
      <x v="10"/>
    </i>
    <i r="1">
      <x v="17"/>
    </i>
    <i t="grand">
      <x/>
    </i>
  </rowItems>
  <colItems count="1">
    <i/>
  </colItems>
  <dataFields count="1">
    <dataField name="Sum of Completed Program Fund" fld="12" baseField="0" baseItem="0" numFmtId="44"/>
  </dataFields>
  <formats count="1">
    <format dxfId="20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70201C-6C4D-45CF-95DB-B6D057BEEA54}" name="PivotTable3" cacheId="636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3" firstHeaderRow="1" firstDataRow="1" firstDataCol="1"/>
  <pivotFields count="17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">
        <item x="0"/>
        <item x="14"/>
        <item x="10"/>
        <item x="11"/>
        <item x="3"/>
        <item x="15"/>
        <item x="12"/>
        <item x="5"/>
        <item x="16"/>
        <item x="9"/>
        <item x="17"/>
        <item x="7"/>
        <item x="1"/>
        <item x="2"/>
        <item x="8"/>
        <item x="6"/>
        <item x="4"/>
        <item x="13"/>
        <item x="18"/>
        <item t="default"/>
      </items>
    </pivotField>
    <pivotField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91">
        <item x="73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88"/>
        <item x="21"/>
        <item x="22"/>
        <item x="23"/>
        <item x="24"/>
        <item x="25"/>
        <item x="26"/>
        <item x="27"/>
        <item x="28"/>
        <item x="29"/>
        <item x="72"/>
        <item x="30"/>
        <item x="31"/>
        <item x="32"/>
        <item x="33"/>
        <item x="74"/>
        <item x="34"/>
        <item x="35"/>
        <item x="36"/>
        <item x="37"/>
        <item x="89"/>
        <item x="38"/>
        <item x="39"/>
        <item x="40"/>
        <item x="75"/>
        <item x="41"/>
        <item x="42"/>
        <item x="43"/>
        <item x="44"/>
        <item x="45"/>
        <item x="46"/>
        <item x="47"/>
        <item x="76"/>
        <item x="48"/>
        <item x="77"/>
        <item x="78"/>
        <item x="49"/>
        <item x="85"/>
        <item x="50"/>
        <item x="51"/>
        <item x="52"/>
        <item x="53"/>
        <item x="79"/>
        <item x="54"/>
        <item x="55"/>
        <item x="56"/>
        <item x="86"/>
        <item x="57"/>
        <item x="58"/>
        <item x="59"/>
        <item x="80"/>
        <item x="60"/>
        <item x="61"/>
        <item x="62"/>
        <item x="63"/>
        <item x="64"/>
        <item x="65"/>
        <item x="87"/>
        <item x="18"/>
        <item x="84"/>
        <item x="66"/>
        <item x="67"/>
        <item x="68"/>
        <item x="69"/>
        <item x="81"/>
        <item x="82"/>
        <item x="70"/>
        <item x="83"/>
        <item x="71"/>
        <item x="1"/>
        <item t="default"/>
      </items>
    </pivotField>
    <pivotField showAll="0"/>
    <pivotField numFmtId="168" showAll="0"/>
    <pivotField numFmtId="168" showAll="0"/>
    <pivotField dataField="1" numFmtId="168" showAll="0"/>
    <pivotField numFmtId="168" showAll="0"/>
    <pivotField axis="axisRow" showAll="0">
      <items count="7">
        <item sd="0" x="0"/>
        <item sd="0" x="1"/>
        <item sd="0" x="2"/>
        <item x="3"/>
        <item sd="0" x="4"/>
        <item sd="0" x="5"/>
        <item t="default"/>
      </items>
    </pivotField>
    <pivotField axis="axisRow" showAll="0">
      <items count="5">
        <item sd="0" x="0"/>
        <item sd="0" x="1"/>
        <item x="2"/>
        <item sd="0" x="3"/>
        <item t="default"/>
      </items>
    </pivotField>
  </pivotFields>
  <rowFields count="5">
    <field x="1"/>
    <field x="2"/>
    <field x="16"/>
    <field x="15"/>
    <field x="9"/>
  </rowFields>
  <rowItems count="80">
    <i>
      <x/>
    </i>
    <i r="1">
      <x/>
    </i>
    <i r="2">
      <x v="1"/>
    </i>
    <i r="2">
      <x v="2"/>
    </i>
    <i r="3">
      <x v="1"/>
    </i>
    <i r="3">
      <x v="2"/>
    </i>
    <i>
      <x v="1"/>
    </i>
    <i r="1">
      <x v="4"/>
    </i>
    <i r="2">
      <x v="1"/>
    </i>
    <i r="2">
      <x v="2"/>
    </i>
    <i r="3">
      <x v="1"/>
    </i>
    <i r="1">
      <x v="12"/>
    </i>
    <i r="2">
      <x v="1"/>
    </i>
    <i r="2">
      <x v="2"/>
    </i>
    <i r="3">
      <x v="1"/>
    </i>
    <i r="1">
      <x v="13"/>
    </i>
    <i r="2">
      <x v="1"/>
    </i>
    <i r="2">
      <x v="2"/>
    </i>
    <i r="3">
      <x v="1"/>
    </i>
    <i r="1">
      <x v="16"/>
    </i>
    <i r="2">
      <x v="1"/>
    </i>
    <i r="2">
      <x v="2"/>
    </i>
    <i r="3">
      <x v="1"/>
    </i>
    <i r="1">
      <x v="18"/>
    </i>
    <i r="2">
      <x v="2"/>
    </i>
    <i r="3">
      <x v="1"/>
    </i>
    <i>
      <x v="2"/>
    </i>
    <i r="1">
      <x v="2"/>
    </i>
    <i r="2">
      <x v="1"/>
    </i>
    <i r="2">
      <x v="2"/>
    </i>
    <i r="3">
      <x v="1"/>
    </i>
    <i r="1">
      <x v="3"/>
    </i>
    <i r="2">
      <x v="1"/>
    </i>
    <i r="1">
      <x v="7"/>
    </i>
    <i r="2">
      <x v="1"/>
    </i>
    <i r="2">
      <x v="2"/>
    </i>
    <i r="3">
      <x v="1"/>
    </i>
    <i r="3">
      <x v="2"/>
    </i>
    <i r="1">
      <x v="9"/>
    </i>
    <i r="2">
      <x v="1"/>
    </i>
    <i r="2">
      <x v="2"/>
    </i>
    <i r="3">
      <x v="1"/>
    </i>
    <i r="3">
      <x v="2"/>
    </i>
    <i r="1">
      <x v="11"/>
    </i>
    <i r="2">
      <x v="1"/>
    </i>
    <i r="1">
      <x v="14"/>
    </i>
    <i r="2">
      <x v="1"/>
    </i>
    <i r="2">
      <x v="2"/>
    </i>
    <i r="3">
      <x v="1"/>
    </i>
    <i r="1">
      <x v="15"/>
    </i>
    <i r="2">
      <x v="1"/>
    </i>
    <i r="2">
      <x v="2"/>
    </i>
    <i r="3">
      <x v="1"/>
    </i>
    <i r="3">
      <x v="2"/>
    </i>
    <i>
      <x v="3"/>
    </i>
    <i r="1">
      <x v="6"/>
    </i>
    <i r="2">
      <x v="1"/>
    </i>
    <i r="2">
      <x v="2"/>
    </i>
    <i r="3">
      <x v="1"/>
    </i>
    <i>
      <x v="4"/>
    </i>
    <i r="1">
      <x v="1"/>
    </i>
    <i r="2">
      <x v="1"/>
    </i>
    <i r="2">
      <x v="2"/>
    </i>
    <i r="3">
      <x v="1"/>
    </i>
    <i r="1">
      <x v="5"/>
    </i>
    <i r="2">
      <x v="1"/>
    </i>
    <i r="1">
      <x v="8"/>
    </i>
    <i r="2">
      <x v="1"/>
    </i>
    <i r="2">
      <x v="2"/>
    </i>
    <i r="3">
      <x v="1"/>
    </i>
    <i r="1">
      <x v="10"/>
    </i>
    <i r="2">
      <x v="1"/>
    </i>
    <i r="2">
      <x v="2"/>
    </i>
    <i r="3">
      <x v="1"/>
    </i>
    <i r="1">
      <x v="17"/>
    </i>
    <i r="2">
      <x v="1"/>
    </i>
    <i r="2">
      <x v="2"/>
    </i>
    <i r="3">
      <x v="1"/>
    </i>
    <i r="3">
      <x v="2"/>
    </i>
    <i t="grand">
      <x/>
    </i>
  </rowItems>
  <colItems count="1">
    <i/>
  </colItems>
  <dataFields count="1">
    <dataField name="Sum of Completed Program Funds" fld="13" baseField="0" baseItem="0" numFmtId="43"/>
  </dataFields>
  <formats count="2">
    <format dxfId="198">
      <pivotArea outline="0" collapsedLevelsAreSubtotals="1" fieldPosition="0"/>
    </format>
    <format dxfId="199">
      <pivotArea collapsedLevelsAreSubtotals="1" fieldPosition="0">
        <references count="4">
          <reference field="1" count="1" selected="0">
            <x v="2"/>
          </reference>
          <reference field="2" count="1" selected="0">
            <x v="7"/>
          </reference>
          <reference field="15" count="1">
            <x v="1"/>
          </reference>
          <reference field="16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E29A14-2B16-4186-A1AB-397ADBB1FF26}" name="Drawdown_Report" displayName="Drawdown_Report" ref="B3:P472" totalsRowShown="0" dataDxfId="9">
  <autoFilter ref="B3:P472" xr:uid="{F04A0D71-DA7C-4A90-97D0-C189335DF6BB}">
    <filterColumn colId="2">
      <filters>
        <filter val="Home Repair, Reconstruction,"/>
      </filters>
    </filterColumn>
    <filterColumn colId="9">
      <filters>
        <filter val="1/0/1900"/>
        <dateGroupItem year="2020" month="1" dateTimeGrouping="month"/>
        <dateGroupItem year="2020" month="2" dateTimeGrouping="month"/>
        <dateGroupItem year="2020" month="3" dateTimeGrouping="month"/>
      </filters>
    </filterColumn>
  </autoFilter>
  <tableColumns count="15">
    <tableColumn id="1" xr3:uid="{D49794EF-EEAD-4FCF-B654-F0B82374873B}" name="Project Number"/>
    <tableColumn id="2" xr3:uid="{DE877D93-E55A-4478-8715-5615E8DA5C5D}" name="Project Title"/>
    <tableColumn id="16" xr3:uid="{464E9ABE-B7CF-4CF8-BBBC-C1B8D7424603}" name="Program Name" dataDxfId="8">
      <calculatedColumnFormula>VLOOKUP(Drawdown_Report[[#This Row],[Activity Number]],'Activity Info.'!$A$2:$B$26,2,TRUE)</calculatedColumnFormula>
    </tableColumn>
    <tableColumn id="3" xr3:uid="{E17FF584-67B0-4F7E-87F7-3B37B22CB487}" name="Activity Number"/>
    <tableColumn id="4" xr3:uid="{F4CE1A5D-569A-42D1-8859-5355A4A6B0BB}" name="Voucher Number"/>
    <tableColumn id="5" xr3:uid="{D9144EA1-E703-4195-A2D0-C93F6432C389}" name="Voucher Item Number"/>
    <tableColumn id="6" xr3:uid="{62017C8A-548E-45A2-A7FA-CF6E39B3B8EF}" name="LOCCS Code"/>
    <tableColumn id="7" xr3:uid="{195A7AA9-891C-4CD6-840F-917A8A77AE47}" name="LOCCS Submit Date" dataDxfId="7"/>
    <tableColumn id="8" xr3:uid="{AF71CBFE-C043-4511-A0FA-B03F088399CE}" name="Grantee Drawdown Approval Date" dataDxfId="6"/>
    <tableColumn id="9" xr3:uid="{87AFEB01-3DC9-472B-93E5-12A82DF31A3F}" name="LOCCS Transaction Date" dataDxfId="5"/>
    <tableColumn id="10" xr3:uid="{6608CCE0-C08A-4D95-A1D1-FD1FC20B6E7C}" name="Metrics" dataDxfId="4"/>
    <tableColumn id="11" xr3:uid="{D2C7C742-E2C5-4A80-9CCE-0BDEDF933E6A}" name="Cancelled Program Funds" dataDxfId="3"/>
    <tableColumn id="12" xr3:uid="{EA80CAFF-D81B-4203-816B-2BE4476BBD9D}" name="Revised Progam Funds" dataDxfId="2"/>
    <tableColumn id="13" xr3:uid="{7E725D43-F971-4880-A7ED-5632BF7CD593}" name="Completed Program Funds" dataDxfId="1"/>
    <tableColumn id="14" xr3:uid="{A26B8D94-A598-4599-A4B2-701953E764D2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0" dT="2020-04-02T15:20:33.88" personId="{F09315CB-FA94-49FF-9A99-CAF900C0D1A3}" id="{553B4330-1F4C-426D-A15F-49F479554B0A}">
    <text>Merging with other program</text>
  </threadedComment>
  <threadedComment ref="A52" dT="2020-04-02T15:20:59.48" personId="{F09315CB-FA94-49FF-9A99-CAF900C0D1A3}" id="{A1845037-7974-41D6-B8B3-983244D2A626}">
    <text>Pending launch date</text>
  </threadedComment>
  <threadedComment ref="G56" dT="2020-04-22T14:53:10.45" personId="{F09315CB-FA94-49FF-9A99-CAF900C0D1A3}" id="{6D517833-7B38-4461-A75A-6C59B0ECDA69}">
    <text>Pending launch date</text>
  </threadedComment>
  <threadedComment ref="G58" dT="2020-04-22T14:53:21.07" personId="{F09315CB-FA94-49FF-9A99-CAF900C0D1A3}" id="{FB757BCE-B4BB-496D-9E8E-B5CF86F9C613}">
    <text>Pending launch date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../Content.Outlook/pages/GLPayable.aspx?sJump=295&amp;hProp=dr2018&amp;ch.hPerson=fbcdb-dr&amp;hPerson=&amp;tr.uRef=&amp;begmonth=01/2020&amp;endmonth=03/2020&amp;depfr=&amp;depTo=&amp;hcheckBatch=&amp;recon=Yes&amp;voided=All%20Checks&amp;sPayment=&amp;bAdj=" TargetMode="Externa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92D050"/>
    <pageSetUpPr fitToPage="1"/>
  </sheetPr>
  <dimension ref="B2:AA166"/>
  <sheetViews>
    <sheetView tabSelected="1" topLeftCell="A7" zoomScale="70" zoomScaleNormal="70" zoomScalePageLayoutView="80" workbookViewId="0">
      <selection activeCell="I37" sqref="I37"/>
    </sheetView>
  </sheetViews>
  <sheetFormatPr defaultRowHeight="14.45"/>
  <cols>
    <col min="1" max="1" width="1.85546875" customWidth="1"/>
    <col min="2" max="2" width="54.85546875" bestFit="1" customWidth="1"/>
    <col min="3" max="3" width="15.28515625" customWidth="1"/>
    <col min="4" max="4" width="15.5703125" bestFit="1" customWidth="1"/>
    <col min="5" max="6" width="11" bestFit="1" customWidth="1"/>
    <col min="7" max="7" width="11.85546875" bestFit="1" customWidth="1"/>
    <col min="8" max="8" width="13" customWidth="1"/>
    <col min="9" max="9" width="12.140625" bestFit="1" customWidth="1"/>
    <col min="10" max="11" width="13.140625" bestFit="1" customWidth="1"/>
    <col min="12" max="13" width="13.28515625" bestFit="1" customWidth="1"/>
    <col min="14" max="26" width="14.85546875" bestFit="1" customWidth="1"/>
    <col min="27" max="27" width="14.85546875" hidden="1" customWidth="1"/>
    <col min="28" max="59" width="16.42578125" bestFit="1" customWidth="1"/>
  </cols>
  <sheetData>
    <row r="2" spans="2:27">
      <c r="B2" s="23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17</v>
      </c>
      <c r="T2" s="24" t="s">
        <v>18</v>
      </c>
      <c r="U2" s="24" t="s">
        <v>19</v>
      </c>
      <c r="V2" s="24" t="s">
        <v>20</v>
      </c>
      <c r="W2" s="24" t="s">
        <v>21</v>
      </c>
      <c r="X2" s="24" t="s">
        <v>22</v>
      </c>
      <c r="Y2" s="24" t="s">
        <v>23</v>
      </c>
      <c r="Z2" s="24" t="s">
        <v>24</v>
      </c>
      <c r="AA2" s="24" t="s">
        <v>25</v>
      </c>
    </row>
    <row r="3" spans="2:27">
      <c r="B3" s="25" t="s">
        <v>26</v>
      </c>
      <c r="C3" s="26"/>
      <c r="D3" s="26">
        <f>SUM($C4:D4)</f>
        <v>0</v>
      </c>
      <c r="E3" s="26">
        <f>SUM($C4:E4)</f>
        <v>0</v>
      </c>
      <c r="F3" s="26">
        <f>SUM($C4:F4)</f>
        <v>0</v>
      </c>
      <c r="G3" s="26">
        <f>SUM($C4:G4)</f>
        <v>0</v>
      </c>
      <c r="H3" s="26">
        <f>SUM($C4:H4)</f>
        <v>0</v>
      </c>
      <c r="I3" s="26">
        <f>SUM($C4:I4)</f>
        <v>24838846.714807</v>
      </c>
      <c r="J3" s="26">
        <f>SUM($C4:J4)</f>
        <v>50458482.324382</v>
      </c>
      <c r="K3" s="26">
        <f>SUM($C4:K4)</f>
        <v>72906163.048961997</v>
      </c>
      <c r="L3" s="26">
        <f>SUM($C4:L4)</f>
        <v>93889864.595851988</v>
      </c>
      <c r="M3" s="26">
        <f>SUM($C4:M4)</f>
        <v>115361559.20197198</v>
      </c>
      <c r="N3" s="26">
        <f>SUM($C4:N4)</f>
        <v>140249205.22270197</v>
      </c>
      <c r="O3" s="26">
        <f>SUM($C4:O4)</f>
        <v>170260778.36534697</v>
      </c>
      <c r="P3" s="26">
        <f>SUM($C4:P4)</f>
        <v>196368407.03415197</v>
      </c>
      <c r="Q3" s="26">
        <f>SUM($C4:Q4)</f>
        <v>229551935.06179199</v>
      </c>
      <c r="R3" s="26">
        <f>SUM($C4:R4)</f>
        <v>267615393.681732</v>
      </c>
      <c r="S3" s="26">
        <f>SUM($C4:S4)</f>
        <v>306654838.42013198</v>
      </c>
      <c r="T3" s="26">
        <f>SUM($C4:T4)</f>
        <v>343059120.63868999</v>
      </c>
      <c r="U3" s="26">
        <f>SUM($C4:U4)</f>
        <v>373802683.37018001</v>
      </c>
      <c r="V3" s="26">
        <f>SUM($C4:V4)</f>
        <v>397226350.21322</v>
      </c>
      <c r="W3" s="26">
        <f>SUM($C4:W4)</f>
        <v>420406020.526645</v>
      </c>
      <c r="X3" s="26">
        <f>SUM($C4:X4)</f>
        <v>446025656.13621998</v>
      </c>
      <c r="Y3" s="26">
        <f>SUM($C4:Y4)</f>
        <v>467985343.80157</v>
      </c>
      <c r="Z3" s="26">
        <f>SUM($C4:Z4)</f>
        <v>487993059.23000002</v>
      </c>
      <c r="AA3" s="26"/>
    </row>
    <row r="4" spans="2:27">
      <c r="B4" s="27" t="s">
        <v>27</v>
      </c>
      <c r="C4" s="28"/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f>'Por Programas'!AH6</f>
        <v>24838846.714807</v>
      </c>
      <c r="J4" s="28">
        <f>'Por Programas'!AI6</f>
        <v>25619635.609575</v>
      </c>
      <c r="K4" s="28">
        <f>'Por Programas'!AJ6</f>
        <v>22447680.724580001</v>
      </c>
      <c r="L4" s="28">
        <f>'Por Programas'!AK6</f>
        <v>20983701.546889998</v>
      </c>
      <c r="M4" s="28">
        <f>'Por Programas'!AL6</f>
        <v>21471694.606119998</v>
      </c>
      <c r="N4" s="28">
        <f>'Por Programas'!AM6</f>
        <v>24887646.02073</v>
      </c>
      <c r="O4" s="28">
        <f>'Por Programas'!AN6</f>
        <v>30011573.142645001</v>
      </c>
      <c r="P4" s="28">
        <f>'Por Programas'!AO6</f>
        <v>26107628.668804999</v>
      </c>
      <c r="Q4" s="28">
        <f>'Por Programas'!AP6</f>
        <v>33183528.027640004</v>
      </c>
      <c r="R4" s="28">
        <f>'Por Programas'!AQ6</f>
        <v>38063458.619939998</v>
      </c>
      <c r="S4" s="28">
        <f>'Por Programas'!AR6</f>
        <v>39039444.738400005</v>
      </c>
      <c r="T4" s="28">
        <f>'Por Programas'!AS6</f>
        <v>36404282.218557999</v>
      </c>
      <c r="U4" s="28">
        <f>'Por Programas'!AT6</f>
        <v>30743562.731490001</v>
      </c>
      <c r="V4" s="28">
        <f>'Por Programas'!AU6</f>
        <v>23423666.843040001</v>
      </c>
      <c r="W4" s="28">
        <f>'Por Programas'!AV6</f>
        <v>23179670.313425001</v>
      </c>
      <c r="X4" s="28">
        <f>'Por Programas'!AW6</f>
        <v>25619635.609575</v>
      </c>
      <c r="Y4" s="28">
        <f>'Por Programas'!AX6</f>
        <v>21959687.665350001</v>
      </c>
      <c r="Z4" s="28">
        <f>'Por Programas'!AY6</f>
        <v>20007715.428430002</v>
      </c>
      <c r="AA4" s="28">
        <v>0</v>
      </c>
    </row>
    <row r="5" spans="2:27">
      <c r="B5" s="27" t="s">
        <v>28</v>
      </c>
      <c r="C5" s="29"/>
      <c r="D5" s="29">
        <f>'Por Programas'!I6</f>
        <v>35925.879999999997</v>
      </c>
      <c r="E5" s="29">
        <f>'Por Programas'!J6</f>
        <v>525554.88</v>
      </c>
      <c r="F5" s="29">
        <f>'Por Programas'!K6</f>
        <v>876563.11</v>
      </c>
      <c r="G5" s="29">
        <f>'Por Programas'!L6</f>
        <v>4264561.78</v>
      </c>
      <c r="H5" s="29">
        <f>'Por Programas'!M6</f>
        <v>6595096.120000001</v>
      </c>
      <c r="I5" s="29">
        <f>'Por Programas'!N6</f>
        <v>0</v>
      </c>
      <c r="J5" s="29">
        <f>'Por Programas'!O6</f>
        <v>0</v>
      </c>
      <c r="K5" s="29">
        <f>'Por Programas'!P6</f>
        <v>0</v>
      </c>
      <c r="L5" s="29">
        <f>'Por Programas'!Q6</f>
        <v>0</v>
      </c>
      <c r="M5" s="29">
        <f>'Por Programas'!R6</f>
        <v>0</v>
      </c>
      <c r="N5" s="29">
        <f>'Por Programas'!S6</f>
        <v>0</v>
      </c>
      <c r="O5" s="29">
        <f>'Por Programas'!T6</f>
        <v>0</v>
      </c>
      <c r="P5" s="29">
        <f>'Por Programas'!U6</f>
        <v>0</v>
      </c>
      <c r="Q5" s="29">
        <f>'Por Programas'!V6</f>
        <v>0</v>
      </c>
      <c r="R5" s="29">
        <f>'Por Programas'!W6</f>
        <v>0</v>
      </c>
      <c r="S5" s="29">
        <f>'Por Programas'!X6</f>
        <v>0</v>
      </c>
      <c r="T5" s="29">
        <f>'Por Programas'!Y6</f>
        <v>0</v>
      </c>
      <c r="U5" s="29">
        <f>'Por Programas'!Z6</f>
        <v>0</v>
      </c>
      <c r="V5" s="29">
        <f>'Por Programas'!AA6</f>
        <v>0</v>
      </c>
      <c r="W5" s="29">
        <f>'Por Programas'!AB6</f>
        <v>0</v>
      </c>
      <c r="X5" s="29">
        <f>'Por Programas'!AC6</f>
        <v>0</v>
      </c>
      <c r="Y5" s="29">
        <f>'Por Programas'!AD6</f>
        <v>0</v>
      </c>
      <c r="Z5" s="29">
        <f>'Por Programas'!AE6</f>
        <v>0</v>
      </c>
      <c r="AA5" s="29"/>
    </row>
    <row r="7" spans="2:27">
      <c r="B7" s="23" t="s">
        <v>29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14</v>
      </c>
      <c r="Q7" s="24" t="s">
        <v>15</v>
      </c>
      <c r="R7" s="24" t="s">
        <v>16</v>
      </c>
      <c r="S7" s="24" t="s">
        <v>17</v>
      </c>
      <c r="T7" s="24" t="s">
        <v>18</v>
      </c>
      <c r="U7" s="24" t="s">
        <v>19</v>
      </c>
      <c r="V7" s="24" t="s">
        <v>20</v>
      </c>
      <c r="W7" s="24" t="s">
        <v>21</v>
      </c>
      <c r="X7" s="24" t="s">
        <v>22</v>
      </c>
      <c r="Y7" s="24" t="s">
        <v>23</v>
      </c>
      <c r="Z7" s="24" t="s">
        <v>24</v>
      </c>
      <c r="AA7" s="24" t="s">
        <v>25</v>
      </c>
    </row>
    <row r="8" spans="2:27">
      <c r="B8" s="25" t="s">
        <v>26</v>
      </c>
      <c r="C8" s="26"/>
      <c r="D8" s="26">
        <f>SUM($C9:D9)</f>
        <v>0</v>
      </c>
      <c r="E8" s="26">
        <f>SUM($C9:E9)</f>
        <v>0</v>
      </c>
      <c r="F8" s="26">
        <f>SUM($C9:F9)</f>
        <v>0</v>
      </c>
      <c r="G8" s="26">
        <f>SUM($C9:G9)</f>
        <v>0</v>
      </c>
      <c r="H8" s="26">
        <f>SUM($C9:H9)</f>
        <v>0</v>
      </c>
      <c r="I8" s="26">
        <f>SUM($C9:I9)</f>
        <v>5579321.8874669997</v>
      </c>
      <c r="J8" s="26">
        <f>SUM($C9:J9)</f>
        <v>9266242.1990679987</v>
      </c>
      <c r="K8" s="26">
        <f>SUM($C9:K9)</f>
        <v>18472727.096535996</v>
      </c>
      <c r="L8" s="26">
        <f>SUM($C9:L9)</f>
        <v>33324583.238299996</v>
      </c>
      <c r="M8" s="26">
        <f>SUM($C9:M9)</f>
        <v>51794129.126810998</v>
      </c>
      <c r="N8" s="26">
        <f>SUM($C9:N9)</f>
        <v>72696934.591521993</v>
      </c>
      <c r="O8" s="26">
        <f>SUM($C9:O9)</f>
        <v>98064356.970863998</v>
      </c>
      <c r="P8" s="26">
        <f>SUM($C9:P9)</f>
        <v>133501054.07947499</v>
      </c>
      <c r="Q8" s="26">
        <f>SUM($C9:Q9)</f>
        <v>174271222.51173598</v>
      </c>
      <c r="R8" s="26">
        <f>SUM($C9:R9)</f>
        <v>219408125.01849696</v>
      </c>
      <c r="S8" s="26">
        <f>SUM($C9:S9)</f>
        <v>258277651.85910797</v>
      </c>
      <c r="T8" s="26">
        <f>SUM($C9:T9)</f>
        <v>289913065.78441894</v>
      </c>
      <c r="U8" s="26">
        <f>SUM($C9:U9)</f>
        <v>314314366.79442996</v>
      </c>
      <c r="V8" s="26">
        <f>SUM($C9:V9)</f>
        <v>335348503.88574094</v>
      </c>
      <c r="W8" s="26">
        <f>SUM($C9:W9)</f>
        <v>359782637.80240196</v>
      </c>
      <c r="X8" s="26">
        <f>SUM($C9:X9)</f>
        <v>386650031.29526293</v>
      </c>
      <c r="Y8" s="26">
        <f>SUM($C9:Y9)</f>
        <v>417884158.86262393</v>
      </c>
      <c r="Z8" s="26">
        <f>SUM($C9:Z9)</f>
        <v>436673407.44999993</v>
      </c>
      <c r="AA8" s="26"/>
    </row>
    <row r="9" spans="2:27">
      <c r="B9" s="27" t="s">
        <v>27</v>
      </c>
      <c r="C9" s="28"/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f>SUM('Por Programas'!AH8:AH14)</f>
        <v>5579321.8874669997</v>
      </c>
      <c r="J9" s="45">
        <f>SUM('Por Programas'!AI8:AI14)</f>
        <v>3686920.3116009999</v>
      </c>
      <c r="K9" s="45">
        <f>SUM('Por Programas'!AJ8:AJ14)</f>
        <v>9206484.8974679988</v>
      </c>
      <c r="L9" s="45">
        <f>SUM('Por Programas'!AK8:AK14)</f>
        <v>14851856.141764</v>
      </c>
      <c r="M9" s="45">
        <f>SUM('Por Programas'!AL8:AL14)</f>
        <v>18469545.888510998</v>
      </c>
      <c r="N9" s="45">
        <f>SUM('Por Programas'!AM8:AM14)</f>
        <v>20902805.464710999</v>
      </c>
      <c r="O9" s="45">
        <f>SUM('Por Programas'!AN8:AN14)</f>
        <v>25367422.379341997</v>
      </c>
      <c r="P9" s="45">
        <f>SUM('Por Programas'!AO8:AO14)</f>
        <v>35436697.108610995</v>
      </c>
      <c r="Q9" s="45">
        <f>SUM('Por Programas'!AP8:AP14)</f>
        <v>40770168.432260998</v>
      </c>
      <c r="R9" s="45">
        <f>SUM('Por Programas'!AQ8:AQ14)</f>
        <v>45136902.506760992</v>
      </c>
      <c r="S9" s="45">
        <f>SUM('Por Programas'!AR8:AR14)</f>
        <v>38869526.840610996</v>
      </c>
      <c r="T9" s="45">
        <f>SUM('Por Programas'!AS8:AS14)</f>
        <v>31635413.925310999</v>
      </c>
      <c r="U9" s="45">
        <f>SUM('Por Programas'!AT8:AT14)</f>
        <v>24401301.010011002</v>
      </c>
      <c r="V9" s="45">
        <f>SUM('Por Programas'!AU8:AU14)</f>
        <v>21034137.091311</v>
      </c>
      <c r="W9" s="45">
        <f>SUM('Por Programas'!AV8:AV14)</f>
        <v>24434133.916660998</v>
      </c>
      <c r="X9" s="45">
        <f>SUM('Por Programas'!AW8:AW14)</f>
        <v>26867393.492860999</v>
      </c>
      <c r="Y9" s="45">
        <f>SUM('Por Programas'!AX8:AX14)</f>
        <v>31234127.567360997</v>
      </c>
      <c r="Z9" s="45">
        <f>SUM('Por Programas'!AY8:AY14)</f>
        <v>18789248.587375998</v>
      </c>
      <c r="AA9" s="28">
        <v>0</v>
      </c>
    </row>
    <row r="10" spans="2:27">
      <c r="B10" s="27" t="s">
        <v>28</v>
      </c>
      <c r="C10" s="29"/>
      <c r="D10" s="29">
        <f>SUM('Por Programas'!I8:I14)</f>
        <v>1142.53</v>
      </c>
      <c r="E10" s="29">
        <f>SUM('Por Programas'!J8:J14)</f>
        <v>16813.09</v>
      </c>
      <c r="F10" s="29">
        <f>SUM('Por Programas'!K8:K14)</f>
        <v>97877.239999999991</v>
      </c>
      <c r="G10" s="29">
        <f>SUM('Por Programas'!L8:L14)</f>
        <v>236618.83000000002</v>
      </c>
      <c r="H10" s="29">
        <f>SUM('Por Programas'!M8:M14)</f>
        <v>467990.8792447907</v>
      </c>
      <c r="I10" s="29">
        <f>SUM('Por Programas'!N8:N14)</f>
        <v>0</v>
      </c>
      <c r="J10" s="29">
        <f>SUM('Por Programas'!O8:O14)</f>
        <v>0</v>
      </c>
      <c r="K10" s="29">
        <f>SUM('Por Programas'!P8:P14)</f>
        <v>0</v>
      </c>
      <c r="L10" s="29">
        <f>SUM('Por Programas'!Q8:Q14)</f>
        <v>0</v>
      </c>
      <c r="M10" s="29">
        <f>SUM('Por Programas'!R8:R14)</f>
        <v>0</v>
      </c>
      <c r="N10" s="29">
        <f>SUM('Por Programas'!S8:S14)</f>
        <v>0</v>
      </c>
      <c r="O10" s="29">
        <f>SUM('Por Programas'!T8:T14)</f>
        <v>0</v>
      </c>
      <c r="P10" s="29">
        <f>SUM('Por Programas'!U8:U14)</f>
        <v>0</v>
      </c>
      <c r="Q10" s="29">
        <f>SUM('Por Programas'!V8:V14)</f>
        <v>0</v>
      </c>
      <c r="R10" s="29">
        <f>SUM('Por Programas'!W8:W14)</f>
        <v>0</v>
      </c>
      <c r="S10" s="29">
        <f>SUM('Por Programas'!X8:X14)</f>
        <v>0</v>
      </c>
      <c r="T10" s="29">
        <f>SUM('Por Programas'!Y8:Y14)</f>
        <v>0</v>
      </c>
      <c r="U10" s="29">
        <f>SUM('Por Programas'!Z8:Z14)</f>
        <v>0</v>
      </c>
      <c r="V10" s="29">
        <f>SUM('Por Programas'!AA8:AA14)</f>
        <v>0</v>
      </c>
      <c r="W10" s="29">
        <f>SUM('Por Programas'!AB8:AB14)</f>
        <v>0</v>
      </c>
      <c r="X10" s="29">
        <f>SUM('Por Programas'!AC8:AC14)</f>
        <v>0</v>
      </c>
      <c r="Y10" s="29">
        <f>SUM('Por Programas'!AD8:AD14)</f>
        <v>0</v>
      </c>
      <c r="Z10" s="29">
        <f>SUM('Por Programas'!AE8:AE14)</f>
        <v>0</v>
      </c>
      <c r="AA10" s="29"/>
    </row>
    <row r="12" spans="2:27">
      <c r="B12" s="23" t="s">
        <v>30</v>
      </c>
      <c r="C12" s="24" t="s">
        <v>1</v>
      </c>
      <c r="D12" s="24" t="s">
        <v>2</v>
      </c>
      <c r="E12" s="24" t="s">
        <v>3</v>
      </c>
      <c r="F12" s="24" t="s">
        <v>4</v>
      </c>
      <c r="G12" s="24" t="s">
        <v>5</v>
      </c>
      <c r="H12" s="24" t="s">
        <v>6</v>
      </c>
      <c r="I12" s="24" t="s">
        <v>7</v>
      </c>
      <c r="J12" s="24" t="s">
        <v>8</v>
      </c>
      <c r="K12" s="24" t="s">
        <v>9</v>
      </c>
      <c r="L12" s="24" t="s">
        <v>10</v>
      </c>
      <c r="M12" s="24" t="s">
        <v>11</v>
      </c>
      <c r="N12" s="24" t="s">
        <v>12</v>
      </c>
      <c r="O12" s="24" t="s">
        <v>13</v>
      </c>
      <c r="P12" s="24" t="s">
        <v>14</v>
      </c>
      <c r="Q12" s="24" t="s">
        <v>15</v>
      </c>
      <c r="R12" s="24" t="s">
        <v>16</v>
      </c>
      <c r="S12" s="24" t="s">
        <v>17</v>
      </c>
      <c r="T12" s="24" t="s">
        <v>18</v>
      </c>
      <c r="U12" s="24" t="s">
        <v>19</v>
      </c>
      <c r="V12" s="24" t="s">
        <v>20</v>
      </c>
      <c r="W12" s="24" t="s">
        <v>21</v>
      </c>
      <c r="X12" s="24" t="s">
        <v>22</v>
      </c>
      <c r="Y12" s="24" t="s">
        <v>23</v>
      </c>
      <c r="Z12" s="24" t="s">
        <v>24</v>
      </c>
      <c r="AA12" s="24" t="s">
        <v>25</v>
      </c>
    </row>
    <row r="13" spans="2:27">
      <c r="B13" s="25" t="s">
        <v>26</v>
      </c>
      <c r="C13" s="26"/>
      <c r="D13" s="26">
        <f>SUM($C14:D14)</f>
        <v>0</v>
      </c>
      <c r="E13" s="26">
        <f>SUM($C14:E14)</f>
        <v>0</v>
      </c>
      <c r="F13" s="26">
        <f>SUM($C14:F14)</f>
        <v>0</v>
      </c>
      <c r="G13" s="26">
        <f>SUM($C14:G14)</f>
        <v>0</v>
      </c>
      <c r="H13" s="26">
        <f>SUM($C14:H14)</f>
        <v>0</v>
      </c>
      <c r="I13" s="26">
        <f>SUM($C14:I14)</f>
        <v>18882525.137334999</v>
      </c>
      <c r="J13" s="26">
        <f>SUM($C14:J14)</f>
        <v>49472693.743234001</v>
      </c>
      <c r="K13" s="26">
        <f>SUM($C14:K14)</f>
        <v>113135728.89722702</v>
      </c>
      <c r="L13" s="26">
        <f>SUM($C14:L14)</f>
        <v>224102107.65197402</v>
      </c>
      <c r="M13" s="26">
        <f>SUM($C14:M14)</f>
        <v>377167650.91002101</v>
      </c>
      <c r="N13" s="26">
        <f>SUM($C14:N14)</f>
        <v>561019678.37396801</v>
      </c>
      <c r="O13" s="26">
        <f>SUM($C14:O14)</f>
        <v>837336720.55836499</v>
      </c>
      <c r="P13" s="26">
        <f>SUM($C14:P14)</f>
        <v>1185498921.829612</v>
      </c>
      <c r="Q13" s="26">
        <f>SUM($C14:Q14)</f>
        <v>1591285078.729984</v>
      </c>
      <c r="R13" s="26">
        <f>SUM($C14:R14)</f>
        <v>2077243562.9174562</v>
      </c>
      <c r="S13" s="26">
        <f>SUM($C14:S14)</f>
        <v>2505308419.8956771</v>
      </c>
      <c r="T13" s="26">
        <f>SUM($C14:T14)</f>
        <v>2886534856.6033101</v>
      </c>
      <c r="U13" s="26">
        <f>SUM($C14:U14)</f>
        <v>3229072638.228991</v>
      </c>
      <c r="V13" s="26">
        <f>SUM($C14:V14)</f>
        <v>3553507788.552597</v>
      </c>
      <c r="W13" s="26">
        <f>SUM($C14:W14)</f>
        <v>3859344448.5040693</v>
      </c>
      <c r="X13" s="26">
        <f>SUM($C14:X14)</f>
        <v>4156383598.5096664</v>
      </c>
      <c r="Y13" s="26">
        <f>SUM($C14:Y14)</f>
        <v>4500258996.6566639</v>
      </c>
      <c r="Z13" s="26">
        <f>SUM($C14:Z14)</f>
        <v>4739916450.3300009</v>
      </c>
      <c r="AA13" s="26"/>
    </row>
    <row r="14" spans="2:27">
      <c r="B14" s="27" t="s">
        <v>27</v>
      </c>
      <c r="C14" s="28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f>SUM('Por Programas'!AH18:AH34)</f>
        <v>18882525.137334999</v>
      </c>
      <c r="J14" s="28">
        <f>SUM('Por Programas'!AI18:AI34)</f>
        <v>30590168.605899002</v>
      </c>
      <c r="K14" s="28">
        <f>SUM('Por Programas'!AJ18:AJ34)</f>
        <v>63663035.153993011</v>
      </c>
      <c r="L14" s="28">
        <f>SUM('Por Programas'!AK18:AK34)</f>
        <v>110966378.75474702</v>
      </c>
      <c r="M14" s="28">
        <f>SUM('Por Programas'!AL18:AL34)</f>
        <v>153065543.25804698</v>
      </c>
      <c r="N14" s="28">
        <f>SUM('Por Programas'!AM18:AM34)</f>
        <v>183852027.463947</v>
      </c>
      <c r="O14" s="28">
        <f>SUM('Por Programas'!AN18:AN34)</f>
        <v>276317042.18439698</v>
      </c>
      <c r="P14" s="28">
        <f>SUM('Por Programas'!AO18:AO34)</f>
        <v>348162201.27124703</v>
      </c>
      <c r="Q14" s="28">
        <f>SUM('Por Programas'!AP18:AP34)</f>
        <v>405786156.90037197</v>
      </c>
      <c r="R14" s="28">
        <f>SUM('Por Programas'!AQ18:AQ34)</f>
        <v>485958484.18747199</v>
      </c>
      <c r="S14" s="28">
        <f>SUM('Por Programas'!AR18:AR34)</f>
        <v>428064856.978221</v>
      </c>
      <c r="T14" s="28">
        <f>SUM('Por Programas'!AS18:AS34)</f>
        <v>381226436.70763302</v>
      </c>
      <c r="U14" s="28">
        <f>SUM('Por Programas'!AT18:AT34)</f>
        <v>342537781.62568104</v>
      </c>
      <c r="V14" s="28">
        <f>SUM('Por Programas'!AU18:AU34)</f>
        <v>324435150.32360601</v>
      </c>
      <c r="W14" s="28">
        <f>SUM('Por Programas'!AV18:AV34)</f>
        <v>305836659.95147204</v>
      </c>
      <c r="X14" s="28">
        <f>SUM('Por Programas'!AW18:AW34)</f>
        <v>297039150.005597</v>
      </c>
      <c r="Y14" s="28">
        <f>SUM('Por Programas'!AX18:AX34)</f>
        <v>343875398.14699697</v>
      </c>
      <c r="Z14" s="28">
        <f>SUM('Por Programas'!AY18:AY34)</f>
        <v>239657453.67333701</v>
      </c>
      <c r="AA14" s="28">
        <v>0</v>
      </c>
    </row>
    <row r="15" spans="2:27">
      <c r="B15" s="27" t="s">
        <v>28</v>
      </c>
      <c r="C15" s="29"/>
      <c r="D15" s="29">
        <f>SUM('Por Programas'!I18:I34)</f>
        <v>4145.2199999999993</v>
      </c>
      <c r="E15" s="29">
        <f>SUM('Por Programas'!J18:J34)</f>
        <v>74142.680000000008</v>
      </c>
      <c r="F15" s="29">
        <f>SUM('Por Programas'!K18:K34)</f>
        <v>145529.36000000002</v>
      </c>
      <c r="G15" s="29">
        <f>SUM('Por Programas'!L18:L34)</f>
        <v>4470873.8599999994</v>
      </c>
      <c r="H15" s="29">
        <f>SUM('Por Programas'!M18:M34)</f>
        <v>7919477.5762583846</v>
      </c>
      <c r="I15" s="29">
        <f>SUM('Por Programas'!N18:N34)</f>
        <v>0</v>
      </c>
      <c r="J15" s="29">
        <f>SUM('Por Programas'!O18:O34)</f>
        <v>0</v>
      </c>
      <c r="K15" s="29">
        <f>SUM('Por Programas'!P18:P34)</f>
        <v>0</v>
      </c>
      <c r="L15" s="29">
        <f>SUM('Por Programas'!Q18:Q34)</f>
        <v>0</v>
      </c>
      <c r="M15" s="29">
        <f>SUM('Por Programas'!R18:R34)</f>
        <v>0</v>
      </c>
      <c r="N15" s="29">
        <f>SUM('Por Programas'!S18:S34)</f>
        <v>0</v>
      </c>
      <c r="O15" s="29">
        <f>SUM('Por Programas'!T18:T34)</f>
        <v>0</v>
      </c>
      <c r="P15" s="29">
        <f>SUM('Por Programas'!U18:U34)</f>
        <v>0</v>
      </c>
      <c r="Q15" s="29">
        <f>SUM('Por Programas'!V18:V34)</f>
        <v>0</v>
      </c>
      <c r="R15" s="29">
        <f>SUM('Por Programas'!W18:W34)</f>
        <v>0</v>
      </c>
      <c r="S15" s="29">
        <f>SUM('Por Programas'!X18:X34)</f>
        <v>0</v>
      </c>
      <c r="T15" s="29">
        <f>SUM('Por Programas'!Y18:Y34)</f>
        <v>0</v>
      </c>
      <c r="U15" s="29">
        <f>SUM('Por Programas'!Z18:Z34)</f>
        <v>0</v>
      </c>
      <c r="V15" s="29">
        <f>SUM('Por Programas'!AA18:AA34)</f>
        <v>0</v>
      </c>
      <c r="W15" s="29">
        <f>SUM('Por Programas'!AB18:AB34)</f>
        <v>0</v>
      </c>
      <c r="X15" s="29">
        <f>SUM('Por Programas'!AC18:AC34)</f>
        <v>0</v>
      </c>
      <c r="Y15" s="29">
        <f>SUM('Por Programas'!AD18:AD34)</f>
        <v>0</v>
      </c>
      <c r="Z15" s="29">
        <f>SUM('Por Programas'!AE18:AE34)</f>
        <v>0</v>
      </c>
      <c r="AA15" s="29"/>
    </row>
    <row r="17" spans="2:27">
      <c r="B17" s="23" t="s">
        <v>31</v>
      </c>
      <c r="C17" s="24" t="s">
        <v>1</v>
      </c>
      <c r="D17" s="24" t="s">
        <v>2</v>
      </c>
      <c r="E17" s="24" t="s">
        <v>3</v>
      </c>
      <c r="F17" s="24" t="s">
        <v>4</v>
      </c>
      <c r="G17" s="24" t="s">
        <v>5</v>
      </c>
      <c r="H17" s="24" t="s">
        <v>6</v>
      </c>
      <c r="I17" s="24" t="s">
        <v>7</v>
      </c>
      <c r="J17" s="24" t="s">
        <v>8</v>
      </c>
      <c r="K17" s="24" t="s">
        <v>9</v>
      </c>
      <c r="L17" s="24" t="s">
        <v>10</v>
      </c>
      <c r="M17" s="24" t="s">
        <v>11</v>
      </c>
      <c r="N17" s="24" t="s">
        <v>12</v>
      </c>
      <c r="O17" s="24" t="s">
        <v>13</v>
      </c>
      <c r="P17" s="24" t="s">
        <v>14</v>
      </c>
      <c r="Q17" s="24" t="s">
        <v>15</v>
      </c>
      <c r="R17" s="24" t="s">
        <v>16</v>
      </c>
      <c r="S17" s="24" t="s">
        <v>17</v>
      </c>
      <c r="T17" s="24" t="s">
        <v>18</v>
      </c>
      <c r="U17" s="24" t="s">
        <v>19</v>
      </c>
      <c r="V17" s="24" t="s">
        <v>20</v>
      </c>
      <c r="W17" s="24" t="s">
        <v>21</v>
      </c>
      <c r="X17" s="24" t="s">
        <v>22</v>
      </c>
      <c r="Y17" s="24" t="s">
        <v>23</v>
      </c>
      <c r="Z17" s="24" t="s">
        <v>24</v>
      </c>
      <c r="AA17" s="24" t="s">
        <v>25</v>
      </c>
    </row>
    <row r="18" spans="2:27">
      <c r="B18" s="25" t="s">
        <v>26</v>
      </c>
      <c r="C18" s="26"/>
      <c r="D18" s="26">
        <f>SUM($C19:D19)</f>
        <v>0</v>
      </c>
      <c r="E18" s="26">
        <f>SUM($C19:E19)</f>
        <v>0</v>
      </c>
      <c r="F18" s="26">
        <f>SUM($C19:F19)</f>
        <v>0</v>
      </c>
      <c r="G18" s="26">
        <f>SUM($C19:G19)</f>
        <v>0</v>
      </c>
      <c r="H18" s="26">
        <f>SUM($C19:H19)</f>
        <v>0</v>
      </c>
      <c r="I18" s="26">
        <f>SUM($C19:I19)</f>
        <v>3121935.3065000004</v>
      </c>
      <c r="J18" s="26">
        <f>SUM($C19:J19)</f>
        <v>6756273.1421250012</v>
      </c>
      <c r="K18" s="26">
        <f>SUM($C19:K19)</f>
        <v>14040023.194500001</v>
      </c>
      <c r="L18" s="26">
        <f>SUM($C19:L19)</f>
        <v>36325609.387055002</v>
      </c>
      <c r="M18" s="26">
        <f>SUM($C19:M19)</f>
        <v>69387764.703109995</v>
      </c>
      <c r="N18" s="26">
        <f>SUM($C19:N19)</f>
        <v>119811903.83516499</v>
      </c>
      <c r="O18" s="26">
        <f>SUM($C19:O19)</f>
        <v>205352695.31375</v>
      </c>
      <c r="P18" s="26">
        <f>SUM($C19:P19)</f>
        <v>322273874.08645499</v>
      </c>
      <c r="Q18" s="26">
        <f>SUM($C19:Q19)</f>
        <v>455343997.52113497</v>
      </c>
      <c r="R18" s="26">
        <f>SUM($C19:R19)</f>
        <v>601588257.74031496</v>
      </c>
      <c r="S18" s="26">
        <f>SUM($C19:S19)</f>
        <v>727384011.67137003</v>
      </c>
      <c r="T18" s="26">
        <f>SUM($C19:T19)</f>
        <v>837798939.93445504</v>
      </c>
      <c r="U18" s="26">
        <f>SUM($C19:U19)</f>
        <v>932728079.19402504</v>
      </c>
      <c r="V18" s="26">
        <f>SUM($C19:V19)</f>
        <v>1016070647.8216051</v>
      </c>
      <c r="W18" s="26">
        <f>SUM($C19:W19)</f>
        <v>1093445087.3337851</v>
      </c>
      <c r="X18" s="26">
        <f>SUM($C19:X19)</f>
        <v>1169869095.238215</v>
      </c>
      <c r="Y18" s="26">
        <f>SUM($C19:Y19)</f>
        <v>1259429750.0762949</v>
      </c>
      <c r="Z18" s="26">
        <f>SUM($C19:Z19)</f>
        <v>1317413678.4499998</v>
      </c>
      <c r="AA18" s="26"/>
    </row>
    <row r="19" spans="2:27">
      <c r="B19" s="27" t="s">
        <v>27</v>
      </c>
      <c r="C19" s="2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f>SUM('Por Programas'!AH38:AH52)</f>
        <v>3121935.3065000004</v>
      </c>
      <c r="J19" s="28">
        <f>SUM('Por Programas'!AI38:AI52)</f>
        <v>3634337.8356250003</v>
      </c>
      <c r="K19" s="28">
        <f>SUM('Por Programas'!AJ38:AJ52)</f>
        <v>7283750.052375</v>
      </c>
      <c r="L19" s="28">
        <f>SUM('Por Programas'!AK38:AK52)</f>
        <v>22285586.192555003</v>
      </c>
      <c r="M19" s="28">
        <f>SUM('Por Programas'!AL38:AL52)</f>
        <v>33062155.316054996</v>
      </c>
      <c r="N19" s="28">
        <f>SUM('Por Programas'!AM38:AM52)</f>
        <v>50424139.132054999</v>
      </c>
      <c r="O19" s="28">
        <f>SUM('Por Programas'!AN38:AN52)</f>
        <v>85540791.478585005</v>
      </c>
      <c r="P19" s="28">
        <f>SUM('Por Programas'!AO38:AO52)</f>
        <v>116921178.77270499</v>
      </c>
      <c r="Q19" s="28">
        <f>SUM('Por Programas'!AP38:AP52)</f>
        <v>133070123.43468</v>
      </c>
      <c r="R19" s="28">
        <f>SUM('Por Programas'!AQ38:AQ52)</f>
        <v>146244260.21917999</v>
      </c>
      <c r="S19" s="28">
        <f>SUM('Por Programas'!AR38:AR52)</f>
        <v>125795753.93105501</v>
      </c>
      <c r="T19" s="28">
        <f>SUM('Por Programas'!AS38:AS52)</f>
        <v>110414928.26308501</v>
      </c>
      <c r="U19" s="28">
        <f>SUM('Por Programas'!AT38:AT52)</f>
        <v>94929139.259570003</v>
      </c>
      <c r="V19" s="28">
        <f>SUM('Por Programas'!AU38:AU52)</f>
        <v>83342568.627580017</v>
      </c>
      <c r="W19" s="28">
        <f>SUM('Por Programas'!AV38:AV52)</f>
        <v>77374439.512180001</v>
      </c>
      <c r="X19" s="28">
        <f>SUM('Por Programas'!AW38:AW52)</f>
        <v>76424007.904430002</v>
      </c>
      <c r="Y19" s="28">
        <f>SUM('Por Programas'!AX38:AX52)</f>
        <v>89560654.838079989</v>
      </c>
      <c r="Z19" s="28">
        <f>SUM('Por Programas'!AY38:AY52)</f>
        <v>57983928.373705</v>
      </c>
      <c r="AA19" s="28">
        <v>0</v>
      </c>
    </row>
    <row r="20" spans="2:27">
      <c r="B20" s="27" t="s">
        <v>28</v>
      </c>
      <c r="C20" s="29"/>
      <c r="D20" s="29">
        <f>SUM('Por Programas'!I40:I50)</f>
        <v>0</v>
      </c>
      <c r="E20" s="29">
        <f>SUM('Por Programas'!J38:J52)</f>
        <v>21238.980000000003</v>
      </c>
      <c r="F20" s="29">
        <f>SUM('Por Programas'!K38:K52)</f>
        <v>31554.260000000002</v>
      </c>
      <c r="G20" s="29">
        <f>SUM('Por Programas'!L38:L52)</f>
        <v>24013.129999999997</v>
      </c>
      <c r="H20" s="29">
        <f>SUM('Por Programas'!M38:M52)</f>
        <v>9515.1803034977511</v>
      </c>
      <c r="I20" s="29">
        <f>SUM('Por Programas'!N38:N52)</f>
        <v>0</v>
      </c>
      <c r="J20" s="29">
        <f>SUM('Por Programas'!O38:O52)</f>
        <v>0</v>
      </c>
      <c r="K20" s="29">
        <f>SUM('Por Programas'!P38:P52)</f>
        <v>0</v>
      </c>
      <c r="L20" s="29">
        <f>SUM('Por Programas'!Q38:Q52)</f>
        <v>0</v>
      </c>
      <c r="M20" s="29">
        <f>SUM('Por Programas'!R38:R52)</f>
        <v>0</v>
      </c>
      <c r="N20" s="29">
        <f>SUM('Por Programas'!S38:S52)</f>
        <v>0</v>
      </c>
      <c r="O20" s="29">
        <f>SUM('Por Programas'!T38:T52)</f>
        <v>0</v>
      </c>
      <c r="P20" s="29">
        <f>SUM('Por Programas'!U38:U52)</f>
        <v>0</v>
      </c>
      <c r="Q20" s="29">
        <f>SUM('Por Programas'!V38:V52)</f>
        <v>0</v>
      </c>
      <c r="R20" s="29">
        <f>SUM('Por Programas'!W38:W52)</f>
        <v>0</v>
      </c>
      <c r="S20" s="29">
        <f>SUM('Por Programas'!X38:X52)</f>
        <v>0</v>
      </c>
      <c r="T20" s="29">
        <f>SUM('Por Programas'!Y38:Y52)</f>
        <v>0</v>
      </c>
      <c r="U20" s="29">
        <f>SUM('Por Programas'!Z38:Z52)</f>
        <v>0</v>
      </c>
      <c r="V20" s="29">
        <f>SUM('Por Programas'!AA38:AA52)</f>
        <v>0</v>
      </c>
      <c r="W20" s="29">
        <f>SUM('Por Programas'!AB38:AB52)</f>
        <v>0</v>
      </c>
      <c r="X20" s="29">
        <f>SUM('Por Programas'!AC38:AC52)</f>
        <v>0</v>
      </c>
      <c r="Y20" s="29">
        <f>SUM('Por Programas'!AD38:AD52)</f>
        <v>0</v>
      </c>
      <c r="Z20" s="29">
        <f>SUM('Por Programas'!AE38:AE52)</f>
        <v>0</v>
      </c>
      <c r="AA20" s="29"/>
    </row>
    <row r="22" spans="2:27">
      <c r="B22" s="23" t="s">
        <v>32</v>
      </c>
      <c r="C22" s="24" t="s">
        <v>1</v>
      </c>
      <c r="D22" s="24" t="s">
        <v>2</v>
      </c>
      <c r="E22" s="24" t="s">
        <v>3</v>
      </c>
      <c r="F22" s="24" t="s">
        <v>4</v>
      </c>
      <c r="G22" s="24" t="s">
        <v>5</v>
      </c>
      <c r="H22" s="24" t="s">
        <v>6</v>
      </c>
      <c r="I22" s="24" t="s">
        <v>7</v>
      </c>
      <c r="J22" s="24" t="s">
        <v>8</v>
      </c>
      <c r="K22" s="24" t="s">
        <v>9</v>
      </c>
      <c r="L22" s="24" t="s">
        <v>10</v>
      </c>
      <c r="M22" s="24" t="s">
        <v>11</v>
      </c>
      <c r="N22" s="24" t="s">
        <v>12</v>
      </c>
      <c r="O22" s="24" t="s">
        <v>13</v>
      </c>
      <c r="P22" s="24" t="s">
        <v>14</v>
      </c>
      <c r="Q22" s="24" t="s">
        <v>15</v>
      </c>
      <c r="R22" s="24" t="s">
        <v>16</v>
      </c>
      <c r="S22" s="24" t="s">
        <v>17</v>
      </c>
      <c r="T22" s="24" t="s">
        <v>18</v>
      </c>
      <c r="U22" s="24" t="s">
        <v>19</v>
      </c>
      <c r="V22" s="24" t="s">
        <v>20</v>
      </c>
      <c r="W22" s="24" t="s">
        <v>21</v>
      </c>
      <c r="X22" s="24" t="s">
        <v>22</v>
      </c>
      <c r="Y22" s="24" t="s">
        <v>23</v>
      </c>
      <c r="Z22" s="24" t="s">
        <v>24</v>
      </c>
      <c r="AA22" s="24" t="s">
        <v>25</v>
      </c>
    </row>
    <row r="23" spans="2:27">
      <c r="B23" s="25" t="s">
        <v>26</v>
      </c>
      <c r="C23" s="26"/>
      <c r="D23" s="26">
        <f>SUM($C24:D24)</f>
        <v>0</v>
      </c>
      <c r="E23" s="26">
        <f>SUM($C24:E24)</f>
        <v>0</v>
      </c>
      <c r="F23" s="26">
        <f>SUM($C24:F24)</f>
        <v>0</v>
      </c>
      <c r="G23" s="26">
        <f>SUM($C24:G24)</f>
        <v>0</v>
      </c>
      <c r="H23" s="26">
        <f>SUM($C24:H24)</f>
        <v>0</v>
      </c>
      <c r="I23" s="26">
        <f>SUM($C24:I24)</f>
        <v>8599955.8703039996</v>
      </c>
      <c r="J23" s="26">
        <f>SUM($C24:J24)</f>
        <v>18599904.556704</v>
      </c>
      <c r="K23" s="26">
        <f>SUM($C24:K24)</f>
        <v>38599801.929504</v>
      </c>
      <c r="L23" s="26">
        <f>SUM($C24:L24)</f>
        <v>77162122.331903994</v>
      </c>
      <c r="M23" s="26">
        <f>SUM($C24:M24)</f>
        <v>139086841.133376</v>
      </c>
      <c r="N23" s="26">
        <f>SUM($C24:N24)</f>
        <v>214324034.27804801</v>
      </c>
      <c r="O23" s="26">
        <f>SUM($C24:O24)</f>
        <v>308573721.26508802</v>
      </c>
      <c r="P23" s="26">
        <f>SUM($C24:P24)</f>
        <v>438698285.09948802</v>
      </c>
      <c r="Q23" s="26">
        <f>SUM($C24:Q24)</f>
        <v>587260284.791888</v>
      </c>
      <c r="R23" s="26">
        <f>SUM($C24:R24)</f>
        <v>750572233.17068791</v>
      </c>
      <c r="S23" s="26">
        <f>SUM($C24:S24)</f>
        <v>888071771.34828794</v>
      </c>
      <c r="T23" s="26">
        <f>SUM($C24:T24)</f>
        <v>1011121359.3000799</v>
      </c>
      <c r="U23" s="26">
        <f>SUM($C24:U24)</f>
        <v>1099121102.73208</v>
      </c>
      <c r="V23" s="26">
        <f>SUM($C24:V24)</f>
        <v>1172370897.47768</v>
      </c>
      <c r="W23" s="26">
        <f>SUM($C24:W24)</f>
        <v>1247183153.73808</v>
      </c>
      <c r="X23" s="26">
        <f>SUM($C24:X24)</f>
        <v>1324620384.34168</v>
      </c>
      <c r="Y23" s="26">
        <f>SUM($C24:Y24)</f>
        <v>1416807563.63168</v>
      </c>
      <c r="Z23" s="26">
        <f>SUM($C24:Z24)</f>
        <v>1474994868.6400001</v>
      </c>
      <c r="AA23" s="26"/>
    </row>
    <row r="24" spans="2:27">
      <c r="B24" s="27" t="s">
        <v>27</v>
      </c>
      <c r="C24" s="28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f>SUM('Por Programas'!AH56:AH60)</f>
        <v>8599955.8703039996</v>
      </c>
      <c r="J24" s="28">
        <f>SUM('Por Programas'!AI56:AI60)</f>
        <v>9999948.6864</v>
      </c>
      <c r="K24" s="28">
        <f>SUM('Por Programas'!AJ56:AJ60)</f>
        <v>19999897.3728</v>
      </c>
      <c r="L24" s="28">
        <f>SUM('Por Programas'!AK56:AK60)</f>
        <v>38562320.402400002</v>
      </c>
      <c r="M24" s="28">
        <f>SUM('Por Programas'!AL56:AL60)</f>
        <v>61924718.801472001</v>
      </c>
      <c r="N24" s="28">
        <f>SUM('Por Programas'!AM56:AM60)</f>
        <v>75237193.144672006</v>
      </c>
      <c r="O24" s="28">
        <f>SUM('Por Programas'!AN56:AN60)</f>
        <v>94249686.987039998</v>
      </c>
      <c r="P24" s="28">
        <f>SUM('Por Programas'!AO56:AO60)</f>
        <v>130124563.8344</v>
      </c>
      <c r="Q24" s="28">
        <f>SUM('Por Programas'!AP56:AP60)</f>
        <v>148561999.69240001</v>
      </c>
      <c r="R24" s="28">
        <f>SUM('Por Programas'!AQ56:AQ60)</f>
        <v>163311948.37879997</v>
      </c>
      <c r="S24" s="28">
        <f>SUM('Por Programas'!AR56:AR60)</f>
        <v>137499538.1776</v>
      </c>
      <c r="T24" s="28">
        <f>SUM('Por Programas'!AS56:AS60)</f>
        <v>123049587.951792</v>
      </c>
      <c r="U24" s="28">
        <f>SUM('Por Programas'!AT56:AT60)</f>
        <v>87999743.432000011</v>
      </c>
      <c r="V24" s="28">
        <f>SUM('Por Programas'!AU56:AU60)</f>
        <v>73249794.7456</v>
      </c>
      <c r="W24" s="28">
        <f>SUM('Por Programas'!AV56:AV60)</f>
        <v>74812256.260399997</v>
      </c>
      <c r="X24" s="28">
        <f>SUM('Por Programas'!AW56:AW60)</f>
        <v>77437230.603599995</v>
      </c>
      <c r="Y24" s="28">
        <f>SUM('Por Programas'!AX56:AX60)</f>
        <v>92187179.289999992</v>
      </c>
      <c r="Z24" s="28">
        <f>SUM('Por Programas'!AY56:AY60)</f>
        <v>58187305.008319996</v>
      </c>
      <c r="AA24" s="28">
        <v>0</v>
      </c>
    </row>
    <row r="25" spans="2:27">
      <c r="B25" s="27" t="s">
        <v>28</v>
      </c>
      <c r="C25" s="29"/>
      <c r="D25" s="29">
        <f>SUM('Por Programas'!I56:I60)</f>
        <v>632.54999999999995</v>
      </c>
      <c r="E25" s="29">
        <f>SUM('Por Programas'!J56:J60)</f>
        <v>88.12</v>
      </c>
      <c r="F25" s="29">
        <f>SUM('Por Programas'!K56:K60)</f>
        <v>2069.15</v>
      </c>
      <c r="G25" s="29">
        <f>SUM('Por Programas'!L56:L60)</f>
        <v>1499.09</v>
      </c>
      <c r="H25" s="29">
        <f>SUM('Por Programas'!M56:M60)</f>
        <v>842.45</v>
      </c>
      <c r="I25" s="29">
        <f>SUM('Por Programas'!N56:N60)</f>
        <v>0</v>
      </c>
      <c r="J25" s="29">
        <f>SUM('Por Programas'!O56:O60)</f>
        <v>0</v>
      </c>
      <c r="K25" s="29">
        <f>SUM('Por Programas'!P56:P60)</f>
        <v>0</v>
      </c>
      <c r="L25" s="29">
        <f>SUM('Por Programas'!Q56:Q60)</f>
        <v>0</v>
      </c>
      <c r="M25" s="29">
        <f>SUM('Por Programas'!R56:R60)</f>
        <v>0</v>
      </c>
      <c r="N25" s="29">
        <f>SUM('Por Programas'!S56:S60)</f>
        <v>0</v>
      </c>
      <c r="O25" s="29">
        <f>SUM('Por Programas'!T56:T60)</f>
        <v>0</v>
      </c>
      <c r="P25" s="29">
        <f>SUM('Por Programas'!U56:U60)</f>
        <v>0</v>
      </c>
      <c r="Q25" s="29">
        <f>SUM('Por Programas'!V56:V60)</f>
        <v>0</v>
      </c>
      <c r="R25" s="29">
        <f>SUM('Por Programas'!W56:W60)</f>
        <v>0</v>
      </c>
      <c r="S25" s="29">
        <f>SUM('Por Programas'!X56:X60)</f>
        <v>0</v>
      </c>
      <c r="T25" s="29">
        <f>SUM('Por Programas'!Y56:Y60)</f>
        <v>0</v>
      </c>
      <c r="U25" s="29">
        <f>SUM('Por Programas'!Z56:Z60)</f>
        <v>0</v>
      </c>
      <c r="V25" s="29">
        <f>SUM('Por Programas'!AA56:AA60)</f>
        <v>0</v>
      </c>
      <c r="W25" s="29">
        <f>SUM('Por Programas'!AB56:AB60)</f>
        <v>0</v>
      </c>
      <c r="X25" s="29">
        <f>SUM('Por Programas'!AC56:AC60)</f>
        <v>0</v>
      </c>
      <c r="Y25" s="29">
        <f>SUM('Por Programas'!AD56:AD60)</f>
        <v>0</v>
      </c>
      <c r="Z25" s="29">
        <f>SUM('Por Programas'!AE56:AE60)</f>
        <v>0</v>
      </c>
      <c r="AA25" s="29"/>
    </row>
    <row r="27" spans="2:27">
      <c r="B27" s="23" t="s">
        <v>33</v>
      </c>
      <c r="C27" s="24" t="s">
        <v>1</v>
      </c>
      <c r="D27" s="24" t="s">
        <v>2</v>
      </c>
      <c r="E27" s="24" t="s">
        <v>3</v>
      </c>
      <c r="F27" s="24" t="s">
        <v>4</v>
      </c>
      <c r="G27" s="24" t="s">
        <v>5</v>
      </c>
      <c r="H27" s="24" t="s">
        <v>6</v>
      </c>
      <c r="I27" s="24" t="s">
        <v>7</v>
      </c>
      <c r="J27" s="24" t="s">
        <v>8</v>
      </c>
      <c r="K27" s="24" t="s">
        <v>9</v>
      </c>
      <c r="L27" s="24" t="s">
        <v>10</v>
      </c>
      <c r="M27" s="24" t="s">
        <v>11</v>
      </c>
      <c r="N27" s="24" t="s">
        <v>12</v>
      </c>
      <c r="O27" s="24" t="s">
        <v>13</v>
      </c>
      <c r="P27" s="24" t="s">
        <v>14</v>
      </c>
      <c r="Q27" s="24" t="s">
        <v>15</v>
      </c>
      <c r="R27" s="24" t="s">
        <v>16</v>
      </c>
      <c r="S27" s="24" t="s">
        <v>17</v>
      </c>
      <c r="T27" s="24" t="s">
        <v>18</v>
      </c>
      <c r="U27" s="24" t="s">
        <v>19</v>
      </c>
      <c r="V27" s="24" t="s">
        <v>20</v>
      </c>
      <c r="W27" s="24" t="s">
        <v>21</v>
      </c>
      <c r="X27" s="24" t="s">
        <v>22</v>
      </c>
      <c r="Y27" s="24" t="s">
        <v>23</v>
      </c>
      <c r="Z27" s="24" t="s">
        <v>24</v>
      </c>
      <c r="AA27" s="24" t="s">
        <v>25</v>
      </c>
    </row>
    <row r="28" spans="2:27">
      <c r="B28" s="25" t="s">
        <v>26</v>
      </c>
      <c r="C28" s="26">
        <f>SUM($C29:C29)</f>
        <v>0</v>
      </c>
      <c r="D28" s="26">
        <f>SUM($C29:D29)</f>
        <v>0</v>
      </c>
      <c r="E28" s="26">
        <f>SUM($C29:E29)</f>
        <v>0</v>
      </c>
      <c r="F28" s="26">
        <f>SUM($C29:F29)</f>
        <v>0</v>
      </c>
      <c r="G28" s="26">
        <f>SUM($C29:G29)</f>
        <v>0</v>
      </c>
      <c r="H28" s="26">
        <f>SUM($C29:H29)</f>
        <v>0</v>
      </c>
      <c r="I28" s="26">
        <f>SUM($C29:I29)</f>
        <v>12474600</v>
      </c>
      <c r="J28" s="26">
        <f>SUM($C29:J29)</f>
        <v>26783700</v>
      </c>
      <c r="K28" s="26">
        <f>SUM($C29:K29)</f>
        <v>53322800</v>
      </c>
      <c r="L28" s="26">
        <f>SUM($C29:L29)</f>
        <v>100456900</v>
      </c>
      <c r="M28" s="26">
        <f>SUM($C29:M29)</f>
        <v>162071000</v>
      </c>
      <c r="N28" s="26">
        <f>SUM($C29:N29)</f>
        <v>235050100</v>
      </c>
      <c r="O28" s="26">
        <f>SUM($C29:O29)</f>
        <v>331509200</v>
      </c>
      <c r="P28" s="26">
        <f>SUM($C29:P29)</f>
        <v>466043300</v>
      </c>
      <c r="Q28" s="26">
        <f>SUM($C29:Q29)</f>
        <v>619614900</v>
      </c>
      <c r="R28" s="26">
        <f>SUM($C29:R29)</f>
        <v>788416500</v>
      </c>
      <c r="S28" s="26">
        <f>SUM($C29:S29)</f>
        <v>930565600</v>
      </c>
      <c r="T28" s="26">
        <f>SUM($C29:T29)</f>
        <v>1045254700</v>
      </c>
      <c r="U28" s="26">
        <f>SUM($C29:U29)</f>
        <v>1132850700</v>
      </c>
      <c r="V28" s="26">
        <f>SUM($C29:V29)</f>
        <v>1204972100</v>
      </c>
      <c r="W28" s="26">
        <f>SUM($C29:W29)</f>
        <v>1282393700</v>
      </c>
      <c r="X28" s="26">
        <f>SUM($C29:X29)</f>
        <v>1364430300</v>
      </c>
      <c r="Y28" s="26">
        <f>SUM($C29:Y29)</f>
        <v>1461696900</v>
      </c>
      <c r="Z28" s="26">
        <f>SUM($C29:Z29)</f>
        <v>1523000000</v>
      </c>
      <c r="AA28" s="26"/>
    </row>
    <row r="29" spans="2:27">
      <c r="B29" s="27" t="s">
        <v>27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f>SUM('Por Programas'!AH64:AH66)</f>
        <v>12474600</v>
      </c>
      <c r="J29" s="28">
        <f>SUM('Por Programas'!AI64:AI66)</f>
        <v>14309100</v>
      </c>
      <c r="K29" s="28">
        <f>SUM('Por Programas'!AJ64:AJ66)</f>
        <v>26539100</v>
      </c>
      <c r="L29" s="28">
        <f>SUM('Por Programas'!AK64:AK66)</f>
        <v>47134100.000000007</v>
      </c>
      <c r="M29" s="28">
        <f>SUM('Por Programas'!AL64:AL66)</f>
        <v>61614100</v>
      </c>
      <c r="N29" s="28">
        <f>SUM('Por Programas'!AM64:AM66)</f>
        <v>72979100</v>
      </c>
      <c r="O29" s="28">
        <f>SUM('Por Programas'!AN64:AN66)</f>
        <v>96459100</v>
      </c>
      <c r="P29" s="28">
        <f>SUM('Por Programas'!AO64:AO66)</f>
        <v>134534100</v>
      </c>
      <c r="Q29" s="28">
        <f>SUM('Por Programas'!AP64:AP66)</f>
        <v>153571600</v>
      </c>
      <c r="R29" s="28">
        <f>SUM('Por Programas'!AQ64:AQ66)</f>
        <v>168801600</v>
      </c>
      <c r="S29" s="28">
        <f>SUM('Por Programas'!AR64:AR66)</f>
        <v>142149100</v>
      </c>
      <c r="T29" s="28">
        <f>SUM('Por Programas'!AS64:AS66)</f>
        <v>114689100.00000001</v>
      </c>
      <c r="U29" s="28">
        <f>SUM('Por Programas'!AT64:AT66)</f>
        <v>87596000</v>
      </c>
      <c r="V29" s="28">
        <f>SUM('Por Programas'!AU64:AU66)</f>
        <v>72121400.000000015</v>
      </c>
      <c r="W29" s="28">
        <f>SUM('Por Programas'!AV64:AV66)</f>
        <v>77421600</v>
      </c>
      <c r="X29" s="28">
        <f>SUM('Por Programas'!AW64:AW66)</f>
        <v>82036600</v>
      </c>
      <c r="Y29" s="28">
        <f>SUM('Por Programas'!AX64:AX66)</f>
        <v>97266600.000000015</v>
      </c>
      <c r="Z29" s="28">
        <f>SUM('Por Programas'!AY64:AY66)</f>
        <v>61303100</v>
      </c>
      <c r="AA29" s="28">
        <v>0</v>
      </c>
    </row>
    <row r="30" spans="2:27">
      <c r="B30" s="27" t="s">
        <v>28</v>
      </c>
      <c r="C30" s="29">
        <f>SUM('Por Programas'!I64:I66)</f>
        <v>0</v>
      </c>
      <c r="D30" s="29">
        <f>SUM('Por Programas'!J64:J66)</f>
        <v>0</v>
      </c>
      <c r="E30" s="29">
        <f>SUM('Por Programas'!K64:K66)</f>
        <v>0</v>
      </c>
      <c r="F30" s="29">
        <f>SUM('Por Programas'!L64:L66)</f>
        <v>0</v>
      </c>
      <c r="G30" s="29">
        <f>SUM('Por Programas'!M64:M66)</f>
        <v>0</v>
      </c>
      <c r="H30" s="29">
        <f>SUM('Por Programas'!N64:N66)</f>
        <v>0</v>
      </c>
      <c r="I30" s="29">
        <f>SUM('Por Programas'!O64:O66)</f>
        <v>0</v>
      </c>
      <c r="J30" s="29">
        <f>SUM('Por Programas'!P64:P66)</f>
        <v>0</v>
      </c>
      <c r="K30" s="29">
        <f>SUM('Por Programas'!Q64:Q66)</f>
        <v>0</v>
      </c>
      <c r="L30" s="29">
        <f>SUM('Por Programas'!R64:R66)</f>
        <v>0</v>
      </c>
      <c r="M30" s="29">
        <f>SUM('Por Programas'!S64:S66)</f>
        <v>0</v>
      </c>
      <c r="N30" s="29">
        <f>SUM('Por Programas'!T64:T66)</f>
        <v>0</v>
      </c>
      <c r="O30" s="29">
        <f>SUM('Por Programas'!U64:U66)</f>
        <v>0</v>
      </c>
      <c r="P30" s="29">
        <f>SUM('Por Programas'!V64:V66)</f>
        <v>0</v>
      </c>
      <c r="Q30" s="29">
        <f>SUM('Por Programas'!W64:W66)</f>
        <v>0</v>
      </c>
      <c r="R30" s="29">
        <f>SUM('Por Programas'!X64:X66)</f>
        <v>0</v>
      </c>
      <c r="S30" s="29">
        <f>SUM('Por Programas'!Y64:Y66)</f>
        <v>0</v>
      </c>
      <c r="T30" s="29">
        <f>SUM('Por Programas'!Z64:Z66)</f>
        <v>0</v>
      </c>
      <c r="U30" s="29">
        <f>SUM('Por Programas'!AA64:AA66)</f>
        <v>0</v>
      </c>
      <c r="V30" s="29">
        <f>SUM('Por Programas'!AB64:AB66)</f>
        <v>0</v>
      </c>
      <c r="W30" s="29">
        <f>SUM('Por Programas'!AC64:AC66)</f>
        <v>0</v>
      </c>
      <c r="X30" s="29">
        <f>SUM('Por Programas'!AD64:AD66)</f>
        <v>0</v>
      </c>
      <c r="Y30" s="29">
        <f>SUM('Por Programas'!AE64:AE66)</f>
        <v>0</v>
      </c>
      <c r="Z30" s="29">
        <f>SUM('Por Programas'!AF64:AF66)</f>
        <v>0</v>
      </c>
      <c r="AA30" s="29">
        <f>SUM('Por Programas'!AF64:AF66)</f>
        <v>0</v>
      </c>
    </row>
    <row r="32" spans="2:27">
      <c r="B32" s="23" t="s">
        <v>34</v>
      </c>
      <c r="C32" s="24" t="s">
        <v>1</v>
      </c>
      <c r="D32" s="24" t="s">
        <v>2</v>
      </c>
      <c r="E32" s="24" t="s">
        <v>3</v>
      </c>
      <c r="F32" s="24" t="s">
        <v>4</v>
      </c>
      <c r="G32" s="24" t="s">
        <v>5</v>
      </c>
      <c r="H32" s="24" t="s">
        <v>6</v>
      </c>
      <c r="I32" s="24" t="s">
        <v>7</v>
      </c>
      <c r="J32" s="24" t="s">
        <v>8</v>
      </c>
      <c r="K32" s="24" t="s">
        <v>9</v>
      </c>
      <c r="L32" s="24" t="s">
        <v>10</v>
      </c>
      <c r="M32" s="24" t="s">
        <v>11</v>
      </c>
      <c r="N32" s="24" t="s">
        <v>12</v>
      </c>
      <c r="O32" s="24" t="s">
        <v>13</v>
      </c>
      <c r="P32" s="24" t="s">
        <v>14</v>
      </c>
      <c r="Q32" s="24" t="s">
        <v>15</v>
      </c>
      <c r="R32" s="24" t="s">
        <v>16</v>
      </c>
      <c r="S32" s="24" t="s">
        <v>17</v>
      </c>
      <c r="T32" s="24" t="s">
        <v>18</v>
      </c>
      <c r="U32" s="24" t="s">
        <v>19</v>
      </c>
      <c r="V32" s="24" t="s">
        <v>20</v>
      </c>
      <c r="W32" s="24" t="s">
        <v>21</v>
      </c>
      <c r="X32" s="24" t="s">
        <v>22</v>
      </c>
      <c r="Y32" s="24" t="s">
        <v>23</v>
      </c>
      <c r="Z32" s="24" t="s">
        <v>24</v>
      </c>
      <c r="AA32" s="24" t="s">
        <v>25</v>
      </c>
    </row>
    <row r="33" spans="2:27">
      <c r="B33" s="25" t="s">
        <v>26</v>
      </c>
      <c r="C33" s="26"/>
      <c r="D33" s="26">
        <f>SUM($C34:D34)</f>
        <v>0</v>
      </c>
      <c r="E33" s="26">
        <f>SUM($C34:E34)</f>
        <v>0</v>
      </c>
      <c r="F33" s="26">
        <f>SUM($C34:F34)</f>
        <v>0</v>
      </c>
      <c r="G33" s="26">
        <f>SUM($C34:G34)</f>
        <v>0</v>
      </c>
      <c r="H33" s="26">
        <f>SUM($C34:H34)</f>
        <v>0</v>
      </c>
      <c r="I33" s="26">
        <f>SUM($C34:I34)</f>
        <v>73497184.916412994</v>
      </c>
      <c r="J33" s="26">
        <f>SUM($C34:J34)</f>
        <v>161337295.96551299</v>
      </c>
      <c r="K33" s="26">
        <f>SUM($C34:K34)</f>
        <v>310477244.16672897</v>
      </c>
      <c r="L33" s="26">
        <f>SUM($C34:L34)</f>
        <v>565261187.20508504</v>
      </c>
      <c r="M33" s="26">
        <f>SUM($C34:M34)</f>
        <v>914868945.07528996</v>
      </c>
      <c r="N33" s="26">
        <f>SUM($C34:N34)</f>
        <v>1343151856.301405</v>
      </c>
      <c r="O33" s="26">
        <f>SUM($C34:O34)</f>
        <v>1951097472.4734139</v>
      </c>
      <c r="P33" s="26">
        <f>SUM($C34:P34)</f>
        <v>2742383842.1291819</v>
      </c>
      <c r="Q33" s="26">
        <f>SUM($C34:Q34)</f>
        <v>3657327418.6165347</v>
      </c>
      <c r="R33" s="26">
        <f>SUM($C34:R34)</f>
        <v>4704844072.5286875</v>
      </c>
      <c r="S33" s="26">
        <f>SUM($C34:S34)</f>
        <v>5616262293.1945744</v>
      </c>
      <c r="T33" s="26">
        <f>SUM($C34:T34)</f>
        <v>6413682042.2609539</v>
      </c>
      <c r="U33" s="26">
        <f>SUM($C34:U34)</f>
        <v>7081889570.319706</v>
      </c>
      <c r="V33" s="26">
        <f>SUM($C34:V34)</f>
        <v>7679496287.9508429</v>
      </c>
      <c r="W33" s="26">
        <f>SUM($C34:W34)</f>
        <v>8262555047.9049807</v>
      </c>
      <c r="X33" s="26">
        <f>SUM($C34:X34)</f>
        <v>8847979065.5210438</v>
      </c>
      <c r="Y33" s="26">
        <f>SUM($C34:Y34)</f>
        <v>9524062713.0288315</v>
      </c>
      <c r="Z33" s="26">
        <f>SUM($C34:Z34)</f>
        <v>9979991464.1000004</v>
      </c>
      <c r="AA33" s="26"/>
    </row>
    <row r="34" spans="2:27">
      <c r="B34" s="27" t="s">
        <v>27</v>
      </c>
      <c r="C34" s="28"/>
      <c r="D34" s="28">
        <f t="shared" ref="D34:AA34" si="0">SUM(D4,D9,D19,D14,D24,D29)</f>
        <v>0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0</v>
      </c>
      <c r="I34" s="28">
        <f t="shared" si="0"/>
        <v>73497184.916412994</v>
      </c>
      <c r="J34" s="28">
        <f t="shared" si="0"/>
        <v>87840111.049099997</v>
      </c>
      <c r="K34" s="28">
        <f t="shared" si="0"/>
        <v>149139948.20121601</v>
      </c>
      <c r="L34" s="28">
        <f t="shared" si="0"/>
        <v>254783943.03835601</v>
      </c>
      <c r="M34" s="28">
        <f t="shared" si="0"/>
        <v>349607757.87020499</v>
      </c>
      <c r="N34" s="28">
        <f t="shared" si="0"/>
        <v>428282911.22611499</v>
      </c>
      <c r="O34" s="28">
        <f t="shared" si="0"/>
        <v>607945616.17200899</v>
      </c>
      <c r="P34" s="28">
        <f t="shared" si="0"/>
        <v>791286369.65576792</v>
      </c>
      <c r="Q34" s="28">
        <f t="shared" si="0"/>
        <v>914943576.48735297</v>
      </c>
      <c r="R34" s="28">
        <f t="shared" si="0"/>
        <v>1047516653.912153</v>
      </c>
      <c r="S34" s="28">
        <f t="shared" si="0"/>
        <v>911418220.665887</v>
      </c>
      <c r="T34" s="28">
        <f t="shared" si="0"/>
        <v>797419749.06637907</v>
      </c>
      <c r="U34" s="28">
        <f t="shared" si="0"/>
        <v>668207528.05875206</v>
      </c>
      <c r="V34" s="28">
        <f t="shared" si="0"/>
        <v>597606717.63113701</v>
      </c>
      <c r="W34" s="28">
        <f t="shared" si="0"/>
        <v>583058759.95413804</v>
      </c>
      <c r="X34" s="28">
        <f t="shared" si="0"/>
        <v>585424017.616063</v>
      </c>
      <c r="Y34" s="28">
        <f t="shared" si="0"/>
        <v>676083647.50778794</v>
      </c>
      <c r="Z34" s="28">
        <f t="shared" si="0"/>
        <v>455928751.07116801</v>
      </c>
      <c r="AA34" s="28">
        <f t="shared" si="0"/>
        <v>0</v>
      </c>
    </row>
    <row r="35" spans="2:27">
      <c r="B35" s="27" t="s">
        <v>28</v>
      </c>
      <c r="C35" s="29"/>
      <c r="D35" s="29">
        <f t="shared" ref="D35:Z35" si="1">D5+D10+D15+D20+D25+D30</f>
        <v>41846.18</v>
      </c>
      <c r="E35" s="29">
        <f t="shared" si="1"/>
        <v>637837.75</v>
      </c>
      <c r="F35" s="29">
        <f t="shared" si="1"/>
        <v>1153593.1199999999</v>
      </c>
      <c r="G35" s="29">
        <f>G5+G10+G15+G20+G25+G30</f>
        <v>8997566.6899999995</v>
      </c>
      <c r="H35" s="29">
        <f>H5+H10+H15+H20+H25+H30</f>
        <v>14992922.205806673</v>
      </c>
      <c r="I35" s="29">
        <f t="shared" si="1"/>
        <v>0</v>
      </c>
      <c r="J35" s="29">
        <f t="shared" si="1"/>
        <v>0</v>
      </c>
      <c r="K35" s="29">
        <f t="shared" si="1"/>
        <v>0</v>
      </c>
      <c r="L35" s="29">
        <f t="shared" si="1"/>
        <v>0</v>
      </c>
      <c r="M35" s="29">
        <f>M5+M10+M15+M20+M25+M30</f>
        <v>0</v>
      </c>
      <c r="N35" s="29">
        <f t="shared" si="1"/>
        <v>0</v>
      </c>
      <c r="O35" s="29">
        <f t="shared" si="1"/>
        <v>0</v>
      </c>
      <c r="P35" s="29">
        <f t="shared" si="1"/>
        <v>0</v>
      </c>
      <c r="Q35" s="29">
        <f t="shared" si="1"/>
        <v>0</v>
      </c>
      <c r="R35" s="29">
        <f t="shared" si="1"/>
        <v>0</v>
      </c>
      <c r="S35" s="29">
        <f t="shared" si="1"/>
        <v>0</v>
      </c>
      <c r="T35" s="29">
        <f t="shared" si="1"/>
        <v>0</v>
      </c>
      <c r="U35" s="29">
        <f t="shared" si="1"/>
        <v>0</v>
      </c>
      <c r="V35" s="29">
        <f t="shared" si="1"/>
        <v>0</v>
      </c>
      <c r="W35" s="29">
        <f t="shared" si="1"/>
        <v>0</v>
      </c>
      <c r="X35" s="29">
        <f t="shared" si="1"/>
        <v>0</v>
      </c>
      <c r="Y35" s="29">
        <f t="shared" si="1"/>
        <v>0</v>
      </c>
      <c r="Z35" s="29">
        <f t="shared" si="1"/>
        <v>0</v>
      </c>
      <c r="AA35" s="29"/>
    </row>
    <row r="38" spans="2:27">
      <c r="B38" s="32" t="s">
        <v>35</v>
      </c>
    </row>
    <row r="39" spans="2:27">
      <c r="B39" s="34" t="s">
        <v>36</v>
      </c>
      <c r="C39" s="35"/>
      <c r="D39" s="35"/>
    </row>
    <row r="40" spans="2:27">
      <c r="B40" s="34" t="s">
        <v>37</v>
      </c>
      <c r="C40" s="35"/>
      <c r="D40" s="35"/>
    </row>
    <row r="41" spans="2:27">
      <c r="B41" s="34" t="s">
        <v>38</v>
      </c>
      <c r="C41" s="35"/>
      <c r="D41" s="35"/>
    </row>
    <row r="42" spans="2:27">
      <c r="B42" s="34" t="s">
        <v>39</v>
      </c>
      <c r="C42" s="35"/>
      <c r="D42" s="35"/>
    </row>
    <row r="43" spans="2:27">
      <c r="B43" s="35"/>
      <c r="C43" s="35"/>
      <c r="D43" s="35"/>
    </row>
    <row r="44" spans="2:27" hidden="1"/>
    <row r="45" spans="2:27" hidden="1"/>
    <row r="46" spans="2:27" hidden="1">
      <c r="B46" s="228"/>
      <c r="C46" s="228"/>
      <c r="D46" s="228"/>
    </row>
    <row r="47" spans="2:27" hidden="1">
      <c r="B47" s="228"/>
      <c r="C47" s="228"/>
      <c r="D47" s="228"/>
    </row>
    <row r="48" spans="2:27" hidden="1">
      <c r="B48" s="36"/>
    </row>
    <row r="49" spans="2:2" hidden="1">
      <c r="B49" s="36"/>
    </row>
    <row r="50" spans="2:2" hidden="1">
      <c r="B50" s="36"/>
    </row>
    <row r="51" spans="2:2" hidden="1"/>
    <row r="52" spans="2:2" hidden="1"/>
    <row r="53" spans="2:2" hidden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</sheetData>
  <sheetProtection algorithmName="SHA-512" hashValue="XHBISs8j5ERdCEw27CsSTcmGiZtKaNsJaUQDDlw6EwELcK6NMX8k1AQzGtH6swQbcNkiPJm+Kn4HhFMtJXk2cQ==" saltValue="OIyNwDm4QAN2ZKE8ElbQ6g==" spinCount="100000" sheet="1" objects="1" scenarios="1"/>
  <mergeCells count="2">
    <mergeCell ref="B46:D46"/>
    <mergeCell ref="B47:D47"/>
  </mergeCells>
  <pageMargins left="0.2" right="0.2" top="1.1000000000000001" bottom="0.5" header="0" footer="0"/>
  <pageSetup paperSize="5" scale="44" fitToHeight="0" orientation="landscape" r:id="rId1"/>
  <headerFooter>
    <oddHeader xml:space="preserve">&amp;L&amp;G&amp;C
&amp;"Arial Black,Regular"&amp;18
Proyecciones Financieras y Gastos Reales por Sector&amp;"-,Regular"&amp;11
</oddHeader>
    <oddFooter>&amp;L&amp;8as of: &amp;D&amp;R&amp;8Page &amp;P of &amp;N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CCB0-E647-4691-9444-814C3FF8EC65}">
  <dimension ref="A1"/>
  <sheetViews>
    <sheetView workbookViewId="0">
      <selection activeCell="K33" sqref="K33"/>
    </sheetView>
  </sheetViews>
  <sheetFormatPr defaultRowHeight="14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997E-9128-4EDB-AB09-AE88121F098A}">
  <sheetPr codeName="Sheet2">
    <tabColor rgb="FF92D050"/>
    <pageSetUpPr fitToPage="1"/>
  </sheetPr>
  <dimension ref="A1:XES79"/>
  <sheetViews>
    <sheetView topLeftCell="A7" zoomScale="80" zoomScaleNormal="80" zoomScalePageLayoutView="110" workbookViewId="0">
      <selection activeCell="E28" sqref="E28"/>
    </sheetView>
  </sheetViews>
  <sheetFormatPr defaultColWidth="9.140625" defaultRowHeight="14.45"/>
  <cols>
    <col min="1" max="1" width="84" style="1" customWidth="1"/>
    <col min="2" max="3" width="15.7109375" style="2" customWidth="1"/>
    <col min="4" max="4" width="16.28515625" style="2" customWidth="1"/>
    <col min="5" max="5" width="16.85546875" style="2" customWidth="1"/>
    <col min="6" max="6" width="13.42578125" style="7" customWidth="1"/>
    <col min="7" max="7" width="15.28515625" style="7" customWidth="1"/>
    <col min="8" max="13" width="13.85546875" style="2" customWidth="1"/>
    <col min="14" max="31" width="13.85546875" style="2" hidden="1" customWidth="1"/>
    <col min="32" max="32" width="13.85546875" style="2" customWidth="1"/>
    <col min="33" max="33" width="16.5703125" style="2" customWidth="1"/>
    <col min="34" max="38" width="13.28515625" style="2" customWidth="1"/>
    <col min="39" max="39" width="13.7109375" style="2" customWidth="1"/>
    <col min="40" max="50" width="14.42578125" style="2" customWidth="1"/>
    <col min="51" max="51" width="14.140625" style="2" customWidth="1"/>
    <col min="52" max="53" width="16.28515625" style="2" customWidth="1"/>
    <col min="54" max="54" width="15.85546875" style="76" bestFit="1" customWidth="1"/>
    <col min="55" max="55" width="75.7109375" style="2" customWidth="1"/>
    <col min="56" max="16384" width="9.140625" style="2"/>
  </cols>
  <sheetData>
    <row r="1" spans="1:54"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</row>
    <row r="2" spans="1:54" ht="17.45">
      <c r="B2" s="5"/>
      <c r="C2" s="5"/>
      <c r="F2" s="236" t="s">
        <v>40</v>
      </c>
      <c r="G2" s="236"/>
      <c r="H2" s="237" t="s">
        <v>41</v>
      </c>
      <c r="I2" s="237"/>
      <c r="J2" s="237"/>
      <c r="K2" s="237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77"/>
      <c r="AG2" s="78"/>
      <c r="AH2" s="242" t="s">
        <v>42</v>
      </c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</row>
    <row r="3" spans="1:54" ht="24.75" customHeight="1">
      <c r="A3" s="230" t="s">
        <v>43</v>
      </c>
      <c r="B3" s="234" t="s">
        <v>44</v>
      </c>
      <c r="C3" s="234" t="s">
        <v>45</v>
      </c>
      <c r="D3" s="232" t="s">
        <v>46</v>
      </c>
      <c r="E3" s="234" t="s">
        <v>47</v>
      </c>
      <c r="F3" s="234" t="s">
        <v>48</v>
      </c>
      <c r="G3" s="234" t="s">
        <v>49</v>
      </c>
      <c r="H3" s="224" t="s">
        <v>1</v>
      </c>
      <c r="I3" s="224" t="s">
        <v>2</v>
      </c>
      <c r="J3" s="224" t="s">
        <v>3</v>
      </c>
      <c r="K3" s="224" t="s">
        <v>4</v>
      </c>
      <c r="L3" s="224" t="s">
        <v>5</v>
      </c>
      <c r="M3" s="224" t="s">
        <v>6</v>
      </c>
      <c r="N3" s="224" t="s">
        <v>7</v>
      </c>
      <c r="O3" s="224" t="s">
        <v>8</v>
      </c>
      <c r="P3" s="224" t="s">
        <v>9</v>
      </c>
      <c r="Q3" s="224" t="s">
        <v>10</v>
      </c>
      <c r="R3" s="224" t="s">
        <v>11</v>
      </c>
      <c r="S3" s="224" t="s">
        <v>12</v>
      </c>
      <c r="T3" s="224" t="s">
        <v>13</v>
      </c>
      <c r="U3" s="224" t="s">
        <v>14</v>
      </c>
      <c r="V3" s="224" t="s">
        <v>15</v>
      </c>
      <c r="W3" s="224" t="s">
        <v>16</v>
      </c>
      <c r="X3" s="224" t="s">
        <v>17</v>
      </c>
      <c r="Y3" s="224" t="s">
        <v>18</v>
      </c>
      <c r="Z3" s="224" t="s">
        <v>19</v>
      </c>
      <c r="AA3" s="224" t="s">
        <v>20</v>
      </c>
      <c r="AB3" s="224" t="s">
        <v>21</v>
      </c>
      <c r="AC3" s="224" t="s">
        <v>22</v>
      </c>
      <c r="AD3" s="224" t="s">
        <v>23</v>
      </c>
      <c r="AE3" s="224" t="s">
        <v>24</v>
      </c>
      <c r="AF3" s="240" t="s">
        <v>50</v>
      </c>
      <c r="AG3" s="243" t="s">
        <v>51</v>
      </c>
      <c r="AH3" s="224" t="s">
        <v>7</v>
      </c>
      <c r="AI3" s="224" t="s">
        <v>8</v>
      </c>
      <c r="AJ3" s="224" t="s">
        <v>9</v>
      </c>
      <c r="AK3" s="224" t="s">
        <v>10</v>
      </c>
      <c r="AL3" s="224" t="s">
        <v>11</v>
      </c>
      <c r="AM3" s="224" t="s">
        <v>52</v>
      </c>
      <c r="AN3" s="224" t="s">
        <v>13</v>
      </c>
      <c r="AO3" s="224" t="s">
        <v>14</v>
      </c>
      <c r="AP3" s="224" t="s">
        <v>15</v>
      </c>
      <c r="AQ3" s="224" t="s">
        <v>53</v>
      </c>
      <c r="AR3" s="224" t="s">
        <v>17</v>
      </c>
      <c r="AS3" s="224" t="s">
        <v>18</v>
      </c>
      <c r="AT3" s="224" t="s">
        <v>19</v>
      </c>
      <c r="AU3" s="224" t="s">
        <v>54</v>
      </c>
      <c r="AV3" s="224" t="s">
        <v>21</v>
      </c>
      <c r="AW3" s="224" t="s">
        <v>22</v>
      </c>
      <c r="AX3" s="224" t="s">
        <v>23</v>
      </c>
      <c r="AY3" s="224" t="s">
        <v>24</v>
      </c>
      <c r="AZ3" s="238" t="s">
        <v>55</v>
      </c>
      <c r="BA3" s="238" t="s">
        <v>56</v>
      </c>
    </row>
    <row r="4" spans="1:54" ht="29.45" customHeight="1">
      <c r="A4" s="231"/>
      <c r="B4" s="235"/>
      <c r="C4" s="235"/>
      <c r="D4" s="233"/>
      <c r="E4" s="235"/>
      <c r="F4" s="235"/>
      <c r="G4" s="235"/>
      <c r="H4" s="8" t="s">
        <v>57</v>
      </c>
      <c r="I4" s="8" t="s">
        <v>58</v>
      </c>
      <c r="J4" s="8" t="s">
        <v>59</v>
      </c>
      <c r="K4" s="8" t="s">
        <v>60</v>
      </c>
      <c r="L4" s="8" t="s">
        <v>61</v>
      </c>
      <c r="M4" s="8" t="s">
        <v>62</v>
      </c>
      <c r="N4" s="8" t="s">
        <v>63</v>
      </c>
      <c r="O4" s="8" t="s">
        <v>64</v>
      </c>
      <c r="P4" s="8" t="s">
        <v>65</v>
      </c>
      <c r="Q4" s="8" t="s">
        <v>66</v>
      </c>
      <c r="R4" s="8" t="s">
        <v>67</v>
      </c>
      <c r="S4" s="8" t="s">
        <v>68</v>
      </c>
      <c r="T4" s="8" t="s">
        <v>69</v>
      </c>
      <c r="U4" s="8" t="s">
        <v>70</v>
      </c>
      <c r="V4" s="8" t="s">
        <v>71</v>
      </c>
      <c r="W4" s="8" t="s">
        <v>72</v>
      </c>
      <c r="X4" s="8" t="s">
        <v>73</v>
      </c>
      <c r="Y4" s="8" t="s">
        <v>74</v>
      </c>
      <c r="Z4" s="8" t="s">
        <v>75</v>
      </c>
      <c r="AA4" s="8" t="s">
        <v>76</v>
      </c>
      <c r="AB4" s="8" t="s">
        <v>77</v>
      </c>
      <c r="AC4" s="8" t="s">
        <v>78</v>
      </c>
      <c r="AD4" s="8" t="s">
        <v>79</v>
      </c>
      <c r="AE4" s="8" t="s">
        <v>80</v>
      </c>
      <c r="AF4" s="241"/>
      <c r="AG4" s="240"/>
      <c r="AH4" s="8" t="s">
        <v>63</v>
      </c>
      <c r="AI4" s="8" t="s">
        <v>64</v>
      </c>
      <c r="AJ4" s="8" t="s">
        <v>65</v>
      </c>
      <c r="AK4" s="8" t="s">
        <v>66</v>
      </c>
      <c r="AL4" s="8" t="s">
        <v>67</v>
      </c>
      <c r="AM4" s="8" t="s">
        <v>68</v>
      </c>
      <c r="AN4" s="8" t="s">
        <v>69</v>
      </c>
      <c r="AO4" s="8" t="s">
        <v>70</v>
      </c>
      <c r="AP4" s="8" t="s">
        <v>71</v>
      </c>
      <c r="AQ4" s="8" t="s">
        <v>72</v>
      </c>
      <c r="AR4" s="8" t="s">
        <v>73</v>
      </c>
      <c r="AS4" s="8" t="s">
        <v>74</v>
      </c>
      <c r="AT4" s="8" t="s">
        <v>75</v>
      </c>
      <c r="AU4" s="8" t="s">
        <v>76</v>
      </c>
      <c r="AV4" s="8" t="s">
        <v>77</v>
      </c>
      <c r="AW4" s="8" t="s">
        <v>78</v>
      </c>
      <c r="AX4" s="8" t="s">
        <v>79</v>
      </c>
      <c r="AY4" s="8" t="s">
        <v>80</v>
      </c>
      <c r="AZ4" s="239"/>
      <c r="BA4" s="239"/>
    </row>
    <row r="5" spans="1:54">
      <c r="A5" s="12" t="s">
        <v>0</v>
      </c>
      <c r="B5" s="13"/>
      <c r="C5" s="13"/>
      <c r="D5" s="13"/>
      <c r="E5" s="160"/>
      <c r="F5" s="14"/>
      <c r="G5" s="14"/>
      <c r="H5" s="31"/>
      <c r="I5" s="73">
        <f>I6/($B$6+$C$6)</f>
        <v>2.2403414340141289E-4</v>
      </c>
      <c r="J5" s="73">
        <f>J6/($B$6+$C$6)</f>
        <v>3.2773654354808384E-3</v>
      </c>
      <c r="K5" s="73">
        <f>K6/($B$6+$C$6)</f>
        <v>5.4662562332816475E-3</v>
      </c>
      <c r="L5" s="73">
        <f t="shared" ref="L5:AE5" si="0">L6/($B$6+$C$6)</f>
        <v>2.6593849485794217E-2</v>
      </c>
      <c r="M5" s="73">
        <f t="shared" si="0"/>
        <v>4.11270847059051E-2</v>
      </c>
      <c r="N5" s="73">
        <f t="shared" si="0"/>
        <v>0</v>
      </c>
      <c r="O5" s="73">
        <f t="shared" si="0"/>
        <v>0</v>
      </c>
      <c r="P5" s="73">
        <f t="shared" si="0"/>
        <v>0</v>
      </c>
      <c r="Q5" s="73">
        <f t="shared" si="0"/>
        <v>0</v>
      </c>
      <c r="R5" s="73">
        <f t="shared" si="0"/>
        <v>0</v>
      </c>
      <c r="S5" s="73">
        <f t="shared" si="0"/>
        <v>0</v>
      </c>
      <c r="T5" s="73">
        <f t="shared" si="0"/>
        <v>0</v>
      </c>
      <c r="U5" s="73">
        <f t="shared" si="0"/>
        <v>0</v>
      </c>
      <c r="V5" s="73">
        <f t="shared" si="0"/>
        <v>0</v>
      </c>
      <c r="W5" s="73">
        <f t="shared" si="0"/>
        <v>0</v>
      </c>
      <c r="X5" s="73">
        <f t="shared" si="0"/>
        <v>0</v>
      </c>
      <c r="Y5" s="73">
        <f t="shared" si="0"/>
        <v>0</v>
      </c>
      <c r="Z5" s="73">
        <f t="shared" si="0"/>
        <v>0</v>
      </c>
      <c r="AA5" s="73">
        <f t="shared" si="0"/>
        <v>0</v>
      </c>
      <c r="AB5" s="73">
        <f t="shared" si="0"/>
        <v>0</v>
      </c>
      <c r="AC5" s="73">
        <f t="shared" si="0"/>
        <v>0</v>
      </c>
      <c r="AD5" s="73">
        <f t="shared" si="0"/>
        <v>0</v>
      </c>
      <c r="AE5" s="73">
        <f t="shared" si="0"/>
        <v>0</v>
      </c>
      <c r="AF5" s="15"/>
      <c r="AG5" s="15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16"/>
      <c r="BA5" s="16"/>
      <c r="BB5" s="39"/>
    </row>
    <row r="6" spans="1:54">
      <c r="A6" s="221" t="s">
        <v>81</v>
      </c>
      <c r="B6" s="207">
        <v>75358950</v>
      </c>
      <c r="C6" s="207">
        <v>85000000</v>
      </c>
      <c r="D6" s="207">
        <v>500290761</v>
      </c>
      <c r="E6" s="208">
        <f>D6-B6-C6</f>
        <v>339931811</v>
      </c>
      <c r="F6" s="10">
        <v>43363</v>
      </c>
      <c r="G6" s="162">
        <v>43435</v>
      </c>
      <c r="H6" s="214">
        <v>0</v>
      </c>
      <c r="I6" s="217">
        <v>35925.879999999997</v>
      </c>
      <c r="J6" s="217">
        <v>525554.88</v>
      </c>
      <c r="K6" s="217">
        <v>876563.11</v>
      </c>
      <c r="L6" s="217">
        <v>4264561.78</v>
      </c>
      <c r="M6" s="217">
        <v>6595096.120000001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>
        <f>SUM(H6:AE6)</f>
        <v>12297701.770000001</v>
      </c>
      <c r="AG6" s="212">
        <f>D6-AF6</f>
        <v>487993059.23000002</v>
      </c>
      <c r="AH6" s="213">
        <f>$AG6*'Milestone %'!K4</f>
        <v>24838846.714807</v>
      </c>
      <c r="AI6" s="213">
        <f>$AG6*'Milestone %'!L4</f>
        <v>25619635.609575</v>
      </c>
      <c r="AJ6" s="213">
        <f>$AG6*'Milestone %'!N4</f>
        <v>22447680.724580001</v>
      </c>
      <c r="AK6" s="213">
        <f>$AG6*'Milestone %'!O4</f>
        <v>20983701.546889998</v>
      </c>
      <c r="AL6" s="213">
        <f>$AG6*'Milestone %'!P4</f>
        <v>21471694.606119998</v>
      </c>
      <c r="AM6" s="213">
        <f>$AG6*'Milestone %'!Q4</f>
        <v>24887646.02073</v>
      </c>
      <c r="AN6" s="213">
        <f>$AG6*'Milestone %'!S4</f>
        <v>30011573.142645001</v>
      </c>
      <c r="AO6" s="213">
        <f>$AG6*'Milestone %'!T4</f>
        <v>26107628.668804999</v>
      </c>
      <c r="AP6" s="213">
        <f>$AG6*'Milestone %'!U4</f>
        <v>33183528.027640004</v>
      </c>
      <c r="AQ6" s="213">
        <f>$AG6*'Milestone %'!V4</f>
        <v>38063458.619939998</v>
      </c>
      <c r="AR6" s="213">
        <f>$AG6*'Milestone %'!X4</f>
        <v>39039444.738400005</v>
      </c>
      <c r="AS6" s="213">
        <f>$AG6*'Milestone %'!Y4</f>
        <v>36404282.218557999</v>
      </c>
      <c r="AT6" s="213">
        <f>$AG6*'Milestone %'!Z4</f>
        <v>30743562.731490001</v>
      </c>
      <c r="AU6" s="213">
        <f>$AG6*'Milestone %'!AA4</f>
        <v>23423666.843040001</v>
      </c>
      <c r="AV6" s="213">
        <f>$AG6*'Milestone %'!AC4</f>
        <v>23179670.313425001</v>
      </c>
      <c r="AW6" s="213">
        <f>$AG6*'Milestone %'!AD4</f>
        <v>25619635.609575</v>
      </c>
      <c r="AX6" s="213">
        <f>$AG6*'Milestone %'!AE4</f>
        <v>21959687.665350001</v>
      </c>
      <c r="AY6" s="213">
        <f>$AG6*'Milestone %'!AF4</f>
        <v>20007715.428430002</v>
      </c>
      <c r="AZ6" s="215">
        <f>SUM(AH6:AY6)</f>
        <v>487993059.23000002</v>
      </c>
      <c r="BA6" s="215">
        <f>AZ6+AF6</f>
        <v>500290761</v>
      </c>
      <c r="BB6" s="38">
        <f>BA6-B6</f>
        <v>424931811</v>
      </c>
    </row>
    <row r="7" spans="1:54">
      <c r="A7" s="12" t="s">
        <v>29</v>
      </c>
      <c r="B7" s="13"/>
      <c r="C7" s="13"/>
      <c r="D7" s="13"/>
      <c r="E7" s="13"/>
      <c r="F7" s="14"/>
      <c r="G7" s="14"/>
      <c r="H7" s="74"/>
      <c r="I7" s="74"/>
      <c r="J7" s="74"/>
      <c r="K7" s="74"/>
      <c r="L7" s="74"/>
      <c r="M7" s="73">
        <f t="shared" ref="M7:AE7" si="1">M16/$B$16</f>
        <v>3.3368332263814617E-3</v>
      </c>
      <c r="N7" s="73">
        <f t="shared" si="1"/>
        <v>0</v>
      </c>
      <c r="O7" s="73">
        <f t="shared" si="1"/>
        <v>0</v>
      </c>
      <c r="P7" s="73">
        <f t="shared" si="1"/>
        <v>0</v>
      </c>
      <c r="Q7" s="73">
        <f t="shared" si="1"/>
        <v>0</v>
      </c>
      <c r="R7" s="73">
        <f t="shared" si="1"/>
        <v>0</v>
      </c>
      <c r="S7" s="73">
        <f t="shared" si="1"/>
        <v>0</v>
      </c>
      <c r="T7" s="73">
        <f t="shared" si="1"/>
        <v>0</v>
      </c>
      <c r="U7" s="73">
        <f t="shared" si="1"/>
        <v>0</v>
      </c>
      <c r="V7" s="73">
        <f t="shared" si="1"/>
        <v>0</v>
      </c>
      <c r="W7" s="73">
        <f t="shared" si="1"/>
        <v>0</v>
      </c>
      <c r="X7" s="73">
        <f t="shared" si="1"/>
        <v>0</v>
      </c>
      <c r="Y7" s="73">
        <f t="shared" si="1"/>
        <v>0</v>
      </c>
      <c r="Z7" s="73">
        <f t="shared" si="1"/>
        <v>0</v>
      </c>
      <c r="AA7" s="73">
        <f t="shared" si="1"/>
        <v>0</v>
      </c>
      <c r="AB7" s="73">
        <f t="shared" si="1"/>
        <v>0</v>
      </c>
      <c r="AC7" s="73">
        <f t="shared" si="1"/>
        <v>0</v>
      </c>
      <c r="AD7" s="73">
        <f t="shared" si="1"/>
        <v>0</v>
      </c>
      <c r="AE7" s="73">
        <f t="shared" si="1"/>
        <v>0</v>
      </c>
      <c r="AF7" s="21"/>
      <c r="AG7" s="21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6"/>
      <c r="BA7" s="206"/>
      <c r="BB7" s="38">
        <f>BA7-B7</f>
        <v>0</v>
      </c>
    </row>
    <row r="8" spans="1:54">
      <c r="A8" s="222" t="s">
        <v>82</v>
      </c>
      <c r="B8" s="181">
        <v>37500000</v>
      </c>
      <c r="C8" s="181">
        <v>0</v>
      </c>
      <c r="D8" s="181">
        <v>55000000</v>
      </c>
      <c r="E8" s="182">
        <f>D8-B8-C8</f>
        <v>17500000</v>
      </c>
      <c r="F8" s="6">
        <v>43363</v>
      </c>
      <c r="G8" s="6">
        <v>44013</v>
      </c>
      <c r="H8" s="3">
        <v>0</v>
      </c>
      <c r="I8" s="3">
        <v>998.8</v>
      </c>
      <c r="J8" s="3">
        <v>11201.7</v>
      </c>
      <c r="K8" s="3">
        <v>81749.34</v>
      </c>
      <c r="L8" s="11">
        <v>219738.88</v>
      </c>
      <c r="M8" s="3">
        <v>2095.77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5">
        <f>SUM(H8:AE8)</f>
        <v>315784.49</v>
      </c>
      <c r="AG8" s="195">
        <f>D8-AF8</f>
        <v>54684215.509999998</v>
      </c>
      <c r="AH8" s="11"/>
      <c r="AI8" s="11"/>
      <c r="AJ8" s="11">
        <f>$AG8*'Milestone %'!N10</f>
        <v>2006910.7092170001</v>
      </c>
      <c r="AK8" s="11">
        <f>$AG8*'Milestone %'!O10</f>
        <v>2406105.4824399999</v>
      </c>
      <c r="AL8" s="11">
        <f>$AG8*'Milestone %'!P10</f>
        <v>2553752.8643169999</v>
      </c>
      <c r="AM8" s="11">
        <f>$AG8*'Milestone %'!Q10</f>
        <v>2827173.941867</v>
      </c>
      <c r="AN8" s="11">
        <f>$AG8*'Milestone %'!S10</f>
        <v>3374016.0969669996</v>
      </c>
      <c r="AO8" s="11">
        <f>$AG8*'Milestone %'!T10</f>
        <v>4741121.4847169993</v>
      </c>
      <c r="AP8" s="11">
        <f>$AG8*'Milestone %'!U10</f>
        <v>5424674.1785920002</v>
      </c>
      <c r="AQ8" s="11">
        <f>$AG8*'Milestone %'!V10</f>
        <v>5971516.3336919993</v>
      </c>
      <c r="AR8" s="11">
        <f>$AG8*'Milestone %'!X10</f>
        <v>5014542.5622669999</v>
      </c>
      <c r="AS8" s="11">
        <f>$AG8*'Milestone %'!Y10</f>
        <v>3920858.2520670006</v>
      </c>
      <c r="AT8" s="11">
        <f>$AG8*'Milestone %'!Z10</f>
        <v>2827173.941867</v>
      </c>
      <c r="AU8" s="11">
        <f>$AG8*'Milestone %'!AA10</f>
        <v>2280331.7867669999</v>
      </c>
      <c r="AV8" s="11">
        <f>$AG8*'Milestone %'!AC10</f>
        <v>2690463.4030919997</v>
      </c>
      <c r="AW8" s="11">
        <f>$AG8*'Milestone %'!AD10</f>
        <v>2963884.4806419997</v>
      </c>
      <c r="AX8" s="11">
        <f>$AG8*'Milestone %'!AE10</f>
        <v>3510726.6357420003</v>
      </c>
      <c r="AY8" s="11">
        <f>$AG8*'Milestone %'!AF10</f>
        <v>2170963.3557469998</v>
      </c>
      <c r="AZ8" s="201">
        <f>SUM(AH8:AY8)</f>
        <v>54684215.509999998</v>
      </c>
      <c r="BA8" s="202">
        <f>AZ8+AF8</f>
        <v>55000000</v>
      </c>
      <c r="BB8" s="38">
        <f>BA8-B8</f>
        <v>17500000</v>
      </c>
    </row>
    <row r="9" spans="1:54" hidden="1">
      <c r="A9" s="223"/>
      <c r="B9" s="181"/>
      <c r="C9" s="181"/>
      <c r="D9" s="181"/>
      <c r="E9" s="182"/>
      <c r="F9" s="6"/>
      <c r="G9" s="6"/>
      <c r="H9" s="3"/>
      <c r="I9" s="3"/>
      <c r="J9" s="196"/>
      <c r="K9" s="196"/>
      <c r="L9" s="196"/>
      <c r="M9" s="3">
        <f t="shared" ref="M9:AE9" si="2">M8/$B$8</f>
        <v>5.5887200000000003E-5</v>
      </c>
      <c r="N9" s="88">
        <f t="shared" si="2"/>
        <v>0</v>
      </c>
      <c r="O9" s="88">
        <f t="shared" si="2"/>
        <v>0</v>
      </c>
      <c r="P9" s="88">
        <f t="shared" si="2"/>
        <v>0</v>
      </c>
      <c r="Q9" s="88">
        <f t="shared" si="2"/>
        <v>0</v>
      </c>
      <c r="R9" s="88">
        <f t="shared" si="2"/>
        <v>0</v>
      </c>
      <c r="S9" s="88">
        <f t="shared" si="2"/>
        <v>0</v>
      </c>
      <c r="T9" s="88">
        <f t="shared" si="2"/>
        <v>0</v>
      </c>
      <c r="U9" s="88">
        <f t="shared" si="2"/>
        <v>0</v>
      </c>
      <c r="V9" s="88">
        <f t="shared" si="2"/>
        <v>0</v>
      </c>
      <c r="W9" s="88">
        <f t="shared" si="2"/>
        <v>0</v>
      </c>
      <c r="X9" s="88">
        <f t="shared" si="2"/>
        <v>0</v>
      </c>
      <c r="Y9" s="88">
        <f t="shared" si="2"/>
        <v>0</v>
      </c>
      <c r="Z9" s="88">
        <f t="shared" si="2"/>
        <v>0</v>
      </c>
      <c r="AA9" s="88">
        <f t="shared" si="2"/>
        <v>0</v>
      </c>
      <c r="AB9" s="88">
        <f t="shared" si="2"/>
        <v>0</v>
      </c>
      <c r="AC9" s="88">
        <f t="shared" si="2"/>
        <v>0</v>
      </c>
      <c r="AD9" s="88">
        <f t="shared" si="2"/>
        <v>0</v>
      </c>
      <c r="AE9" s="88">
        <f t="shared" si="2"/>
        <v>0</v>
      </c>
      <c r="AF9" s="195"/>
      <c r="AG9" s="195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201"/>
      <c r="BA9" s="202"/>
      <c r="BB9" s="38"/>
    </row>
    <row r="10" spans="1:54">
      <c r="A10" s="222" t="s">
        <v>83</v>
      </c>
      <c r="B10" s="181">
        <v>25000000</v>
      </c>
      <c r="C10" s="181">
        <v>0</v>
      </c>
      <c r="D10" s="181">
        <v>50000000</v>
      </c>
      <c r="E10" s="182">
        <f t="shared" ref="E10:E34" si="3">D10-B10-C10</f>
        <v>25000000</v>
      </c>
      <c r="F10" s="6">
        <v>43363</v>
      </c>
      <c r="G10" s="6">
        <v>43983</v>
      </c>
      <c r="H10" s="3">
        <v>0</v>
      </c>
      <c r="I10" s="3">
        <v>143.72999999999999</v>
      </c>
      <c r="J10" s="3">
        <v>3051.42</v>
      </c>
      <c r="K10" s="3">
        <v>2120.34</v>
      </c>
      <c r="L10" s="11">
        <v>1125.8</v>
      </c>
      <c r="M10" s="3">
        <v>15050.92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5">
        <f>SUM(H10:AE10)</f>
        <v>21492.21</v>
      </c>
      <c r="AG10" s="195">
        <f>D10-AF10</f>
        <v>49978507.789999999</v>
      </c>
      <c r="AH10" s="11"/>
      <c r="AI10" s="11"/>
      <c r="AJ10" s="11">
        <f>$AG10*'Milestone %'!N15</f>
        <v>249892.53894999999</v>
      </c>
      <c r="AK10" s="11">
        <f>$AG10*'Milestone %'!O15</f>
        <v>374838.808425</v>
      </c>
      <c r="AL10" s="11">
        <f>$AG10*'Milestone %'!P15</f>
        <v>524774.33179500001</v>
      </c>
      <c r="AM10" s="11">
        <f>$AG10*'Milestone %'!Q15</f>
        <v>1024559.409695</v>
      </c>
      <c r="AN10" s="11">
        <f>$AG10*'Milestone %'!S15</f>
        <v>1524344.4875949998</v>
      </c>
      <c r="AO10" s="11">
        <f>$AG10*'Milestone %'!T15</f>
        <v>2024129.565495</v>
      </c>
      <c r="AP10" s="11">
        <f>$AG10*'Milestone %'!U15</f>
        <v>2523914.6433950001</v>
      </c>
      <c r="AQ10" s="11">
        <f>$AG10*'Milestone %'!V15</f>
        <v>3023699.7212950001</v>
      </c>
      <c r="AR10" s="11">
        <f>$AG10*'Milestone %'!X15</f>
        <v>3523484.7991949995</v>
      </c>
      <c r="AS10" s="11">
        <f>$AG10*'Milestone %'!Y15</f>
        <v>4023269.8770949999</v>
      </c>
      <c r="AT10" s="11">
        <f>$AG10*'Milestone %'!Z15</f>
        <v>4523054.9549949998</v>
      </c>
      <c r="AU10" s="11">
        <f>$AG10*'Milestone %'!AA15</f>
        <v>5022840.0328950007</v>
      </c>
      <c r="AV10" s="11">
        <f>$AG10*'Milestone %'!AC15</f>
        <v>5522625.1107949996</v>
      </c>
      <c r="AW10" s="11">
        <f>$AG10*'Milestone %'!AD15</f>
        <v>6022410.1886949996</v>
      </c>
      <c r="AX10" s="11">
        <f>$AG10*'Milestone %'!AE15</f>
        <v>6522195.2665950004</v>
      </c>
      <c r="AY10" s="11">
        <f>$AG10*'Milestone %'!AF15</f>
        <v>3548474.0530899996</v>
      </c>
      <c r="AZ10" s="201">
        <f>SUM(AH10:AY10)</f>
        <v>49978507.789999992</v>
      </c>
      <c r="BA10" s="202">
        <f>AZ10+AF10</f>
        <v>49999999.999999993</v>
      </c>
      <c r="BB10" s="38">
        <f>BA10-B10</f>
        <v>24999999.999999993</v>
      </c>
    </row>
    <row r="11" spans="1:54" hidden="1">
      <c r="A11" s="223"/>
      <c r="B11" s="181"/>
      <c r="C11" s="181"/>
      <c r="D11" s="181"/>
      <c r="E11" s="182"/>
      <c r="F11" s="6"/>
      <c r="G11" s="6"/>
      <c r="H11" s="3"/>
      <c r="I11" s="3">
        <v>0</v>
      </c>
      <c r="J11" s="196"/>
      <c r="K11" s="196"/>
      <c r="L11" s="196"/>
      <c r="M11" s="196">
        <f>M10/$B$10</f>
        <v>6.0203679999999997E-4</v>
      </c>
      <c r="N11" s="88">
        <f t="shared" ref="N11:AE11" si="4">N10/$B$10</f>
        <v>0</v>
      </c>
      <c r="O11" s="88">
        <f t="shared" si="4"/>
        <v>0</v>
      </c>
      <c r="P11" s="88">
        <f t="shared" si="4"/>
        <v>0</v>
      </c>
      <c r="Q11" s="88">
        <f t="shared" si="4"/>
        <v>0</v>
      </c>
      <c r="R11" s="88">
        <f t="shared" si="4"/>
        <v>0</v>
      </c>
      <c r="S11" s="88">
        <f t="shared" si="4"/>
        <v>0</v>
      </c>
      <c r="T11" s="88">
        <f t="shared" si="4"/>
        <v>0</v>
      </c>
      <c r="U11" s="88">
        <f t="shared" si="4"/>
        <v>0</v>
      </c>
      <c r="V11" s="88">
        <f t="shared" si="4"/>
        <v>0</v>
      </c>
      <c r="W11" s="88">
        <f t="shared" si="4"/>
        <v>0</v>
      </c>
      <c r="X11" s="88">
        <f t="shared" si="4"/>
        <v>0</v>
      </c>
      <c r="Y11" s="88">
        <f t="shared" si="4"/>
        <v>0</v>
      </c>
      <c r="Z11" s="88">
        <f t="shared" si="4"/>
        <v>0</v>
      </c>
      <c r="AA11" s="88">
        <f t="shared" si="4"/>
        <v>0</v>
      </c>
      <c r="AB11" s="88">
        <f t="shared" si="4"/>
        <v>0</v>
      </c>
      <c r="AC11" s="88">
        <f t="shared" si="4"/>
        <v>0</v>
      </c>
      <c r="AD11" s="88">
        <f t="shared" si="4"/>
        <v>0</v>
      </c>
      <c r="AE11" s="88">
        <f t="shared" si="4"/>
        <v>0</v>
      </c>
      <c r="AF11" s="195"/>
      <c r="AG11" s="195"/>
      <c r="AH11" s="11"/>
      <c r="AI11" s="11"/>
      <c r="AJ11" s="11">
        <f>$AG11*'Milestone %'!N14</f>
        <v>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201">
        <f>SUM(AH11:AY11)</f>
        <v>0</v>
      </c>
      <c r="BA11" s="202">
        <f>AZ11+AF11</f>
        <v>0</v>
      </c>
      <c r="BB11" s="38"/>
    </row>
    <row r="12" spans="1:54">
      <c r="A12" s="222" t="s">
        <v>84</v>
      </c>
      <c r="B12" s="181">
        <v>750000</v>
      </c>
      <c r="C12" s="181">
        <v>0</v>
      </c>
      <c r="D12" s="181">
        <v>5750000</v>
      </c>
      <c r="E12" s="182">
        <f t="shared" si="3"/>
        <v>5000000</v>
      </c>
      <c r="F12" s="6">
        <v>43363</v>
      </c>
      <c r="G12" s="6">
        <v>44105</v>
      </c>
      <c r="H12" s="3">
        <v>0</v>
      </c>
      <c r="I12" s="3">
        <v>0</v>
      </c>
      <c r="J12" s="3">
        <v>639.05999999999995</v>
      </c>
      <c r="K12" s="3">
        <v>712.99</v>
      </c>
      <c r="L12" s="11">
        <v>157.41999999999999</v>
      </c>
      <c r="M12" s="3">
        <v>13940.15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5">
        <f>SUM(H12:AE12)</f>
        <v>15449.619999999999</v>
      </c>
      <c r="AG12" s="195">
        <f>D12-AF12</f>
        <v>5734550.3799999999</v>
      </c>
      <c r="AH12" s="11"/>
      <c r="AI12" s="11"/>
      <c r="AJ12" s="11"/>
      <c r="AK12" s="11">
        <f>$AG12*'Milestone %'!O21</f>
        <v>227088.19504800002</v>
      </c>
      <c r="AL12" s="11">
        <f>$AG12*'Milestone %'!P21</f>
        <v>284433.69884799997</v>
      </c>
      <c r="AM12" s="11">
        <f>$AG12*'Milestone %'!Q21</f>
        <v>313106.450748</v>
      </c>
      <c r="AN12" s="11">
        <f>$AG12*'Milestone %'!S21</f>
        <v>370451.95454799995</v>
      </c>
      <c r="AO12" s="11">
        <f>$AG12*'Milestone %'!T21</f>
        <v>513815.71404800005</v>
      </c>
      <c r="AP12" s="11">
        <f>$AG12*'Milestone %'!U21</f>
        <v>585497.59379800002</v>
      </c>
      <c r="AQ12" s="11">
        <f>$AG12*'Milestone %'!V21</f>
        <v>642843.09759799996</v>
      </c>
      <c r="AR12" s="11">
        <f>$AG12*'Milestone %'!X21</f>
        <v>542488.46594799997</v>
      </c>
      <c r="AS12" s="11">
        <f>$AG12*'Milestone %'!Y21</f>
        <v>427797.45834800001</v>
      </c>
      <c r="AT12" s="11">
        <f>$AG12*'Milestone %'!Z21</f>
        <v>313106.450748</v>
      </c>
      <c r="AU12" s="11">
        <f>$AG12*'Milestone %'!AA21</f>
        <v>255760.946948</v>
      </c>
      <c r="AV12" s="11">
        <f>$AG12*'Milestone %'!AC21</f>
        <v>298770.07479799999</v>
      </c>
      <c r="AW12" s="11">
        <f>$AG12*'Milestone %'!AD21</f>
        <v>327442.82669799996</v>
      </c>
      <c r="AX12" s="11">
        <f>$AG12*'Milestone %'!AE21</f>
        <v>384788.33049799997</v>
      </c>
      <c r="AY12" s="11">
        <f>$AG12*'Milestone %'!AF21</f>
        <v>247159.12137799998</v>
      </c>
      <c r="AZ12" s="201">
        <f>SUM(AH12:AY12)</f>
        <v>5734550.3799999999</v>
      </c>
      <c r="BA12" s="202">
        <f>AZ12+AF12</f>
        <v>5750000</v>
      </c>
      <c r="BB12" s="38">
        <f>BA12-B12</f>
        <v>5000000</v>
      </c>
    </row>
    <row r="13" spans="1:54" hidden="1">
      <c r="A13" s="223"/>
      <c r="B13" s="181"/>
      <c r="C13" s="181"/>
      <c r="D13" s="181"/>
      <c r="E13" s="182"/>
      <c r="F13" s="6"/>
      <c r="G13" s="6"/>
      <c r="H13" s="3"/>
      <c r="I13" s="196"/>
      <c r="J13" s="196"/>
      <c r="K13" s="196"/>
      <c r="L13" s="196"/>
      <c r="M13" s="196">
        <f t="shared" ref="M13" si="5">M12/$B$12</f>
        <v>1.8586866666666667E-2</v>
      </c>
      <c r="N13" s="87">
        <f t="shared" ref="N13" si="6">N12/$B$12</f>
        <v>0</v>
      </c>
      <c r="O13" s="87">
        <f t="shared" ref="O13" si="7">O12/$B$12</f>
        <v>0</v>
      </c>
      <c r="P13" s="87">
        <f t="shared" ref="P13" si="8">P12/$B$12</f>
        <v>0</v>
      </c>
      <c r="Q13" s="87">
        <f t="shared" ref="Q13" si="9">Q12/$B$12</f>
        <v>0</v>
      </c>
      <c r="R13" s="87">
        <f t="shared" ref="R13" si="10">R12/$B$12</f>
        <v>0</v>
      </c>
      <c r="S13" s="87">
        <f t="shared" ref="S13" si="11">S12/$B$12</f>
        <v>0</v>
      </c>
      <c r="T13" s="87">
        <f t="shared" ref="T13" si="12">T12/$B$12</f>
        <v>0</v>
      </c>
      <c r="U13" s="87">
        <f t="shared" ref="U13" si="13">U12/$B$12</f>
        <v>0</v>
      </c>
      <c r="V13" s="87">
        <f t="shared" ref="V13" si="14">V12/$B$12</f>
        <v>0</v>
      </c>
      <c r="W13" s="87">
        <f t="shared" ref="W13" si="15">W12/$B$12</f>
        <v>0</v>
      </c>
      <c r="X13" s="87">
        <f t="shared" ref="X13" si="16">X12/$B$12</f>
        <v>0</v>
      </c>
      <c r="Y13" s="87">
        <f t="shared" ref="Y13" si="17">Y12/$B$12</f>
        <v>0</v>
      </c>
      <c r="Z13" s="87">
        <f t="shared" ref="Z13" si="18">Z12/$B$12</f>
        <v>0</v>
      </c>
      <c r="AA13" s="87">
        <f t="shared" ref="AA13" si="19">AA12/$B$12</f>
        <v>0</v>
      </c>
      <c r="AB13" s="87">
        <f t="shared" ref="AB13" si="20">AB12/$B$12</f>
        <v>0</v>
      </c>
      <c r="AC13" s="87">
        <f t="shared" ref="AC13" si="21">AC12/$B$12</f>
        <v>0</v>
      </c>
      <c r="AD13" s="87">
        <f t="shared" ref="AD13" si="22">AD12/$B$12</f>
        <v>0</v>
      </c>
      <c r="AE13" s="87">
        <f t="shared" ref="AE13" si="23">AE12/$B$12</f>
        <v>0</v>
      </c>
      <c r="AF13" s="195"/>
      <c r="AG13" s="195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201"/>
      <c r="BA13" s="202"/>
      <c r="BB13" s="38"/>
    </row>
    <row r="14" spans="1:54">
      <c r="A14" s="222" t="s">
        <v>85</v>
      </c>
      <c r="B14" s="181">
        <v>77000000</v>
      </c>
      <c r="C14" s="181">
        <v>25000000</v>
      </c>
      <c r="D14" s="181">
        <v>326743850</v>
      </c>
      <c r="E14" s="182">
        <f t="shared" si="3"/>
        <v>224743850</v>
      </c>
      <c r="F14" s="6">
        <v>43363</v>
      </c>
      <c r="G14" s="6">
        <v>43800</v>
      </c>
      <c r="H14" s="3">
        <v>0</v>
      </c>
      <c r="I14" s="3">
        <v>0</v>
      </c>
      <c r="J14" s="3">
        <v>1920.91</v>
      </c>
      <c r="K14" s="3">
        <v>13294.57</v>
      </c>
      <c r="L14" s="11">
        <v>15596.73</v>
      </c>
      <c r="M14" s="3">
        <v>436904.02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5">
        <f>SUM(H14:AE14)</f>
        <v>467716.23000000004</v>
      </c>
      <c r="AG14" s="195">
        <f>D14-AF14</f>
        <v>326276133.76999998</v>
      </c>
      <c r="AH14" s="11">
        <f>$AG14*'Milestone %'!K26</f>
        <v>5579321.8874669997</v>
      </c>
      <c r="AI14" s="11">
        <f>$AG14*'Milestone %'!L26</f>
        <v>3686920.3116009999</v>
      </c>
      <c r="AJ14" s="11">
        <f>$AG14*'Milestone %'!N26</f>
        <v>6949681.649300999</v>
      </c>
      <c r="AK14" s="11">
        <f>$AG14*'Milestone %'!O26</f>
        <v>11843823.655851001</v>
      </c>
      <c r="AL14" s="11">
        <f>$AG14*'Milestone %'!P26</f>
        <v>15106584.993550999</v>
      </c>
      <c r="AM14" s="11">
        <f>$AG14*'Milestone %'!Q26</f>
        <v>16737965.662401</v>
      </c>
      <c r="AN14" s="11">
        <f>$AG14*'Milestone %'!S26</f>
        <v>20098609.840231996</v>
      </c>
      <c r="AO14" s="11">
        <f>$AG14*'Milestone %'!T26</f>
        <v>28157630.344350997</v>
      </c>
      <c r="AP14" s="11">
        <f>$AG14*'Milestone %'!U26</f>
        <v>32236082.016475998</v>
      </c>
      <c r="AQ14" s="11">
        <f>$AG14*'Milestone %'!V26</f>
        <v>35498843.354175992</v>
      </c>
      <c r="AR14" s="11">
        <f>$AG14*'Milestone %'!X26</f>
        <v>29789011.013200995</v>
      </c>
      <c r="AS14" s="11">
        <f>$AG14*'Milestone %'!Y26</f>
        <v>23263488.337800998</v>
      </c>
      <c r="AT14" s="11">
        <f>$AG14*'Milestone %'!Z26</f>
        <v>16737965.662401</v>
      </c>
      <c r="AU14" s="11">
        <f>$AG14*'Milestone %'!AA26</f>
        <v>13475204.324701</v>
      </c>
      <c r="AV14" s="11">
        <f>$AG14*'Milestone %'!AC26</f>
        <v>15922275.327976</v>
      </c>
      <c r="AW14" s="11">
        <f>$AG14*'Milestone %'!AD26</f>
        <v>17553655.996826001</v>
      </c>
      <c r="AX14" s="11">
        <f>$AG14*'Milestone %'!AE26</f>
        <v>20816417.334525999</v>
      </c>
      <c r="AY14" s="11">
        <f>$AG14*'Milestone %'!AF26</f>
        <v>12822652.057161</v>
      </c>
      <c r="AZ14" s="201">
        <f>SUM(AH14:AY14)</f>
        <v>326276133.76999998</v>
      </c>
      <c r="BA14" s="202">
        <f>AZ14+AF14</f>
        <v>326743850</v>
      </c>
      <c r="BB14" s="38">
        <f>BA14-B14</f>
        <v>249743850</v>
      </c>
    </row>
    <row r="15" spans="1:54" hidden="1">
      <c r="A15" s="93"/>
      <c r="B15" s="80"/>
      <c r="C15" s="80"/>
      <c r="D15" s="80"/>
      <c r="E15" s="185"/>
      <c r="F15" s="185"/>
      <c r="G15" s="185"/>
      <c r="H15" s="185"/>
      <c r="I15" s="94">
        <f>I14/($B$14+$C$14)</f>
        <v>0</v>
      </c>
      <c r="J15" s="94">
        <f t="shared" ref="J15:K15" si="24">J14/($B$14+$C$14)</f>
        <v>1.8832450980392159E-5</v>
      </c>
      <c r="K15" s="94">
        <f t="shared" si="24"/>
        <v>1.3033892156862745E-4</v>
      </c>
      <c r="L15" s="94">
        <f>L14/($B$14+$C$14)</f>
        <v>1.5290911764705883E-4</v>
      </c>
      <c r="M15" s="94">
        <f t="shared" ref="M15:N15" si="25">M14/($B$14+$C$14)</f>
        <v>4.2833727450980394E-3</v>
      </c>
      <c r="N15" s="94">
        <f t="shared" si="25"/>
        <v>0</v>
      </c>
      <c r="O15" s="94">
        <f t="shared" ref="O15" si="26">O14/($B$14+$C$14)</f>
        <v>0</v>
      </c>
      <c r="P15" s="94">
        <f t="shared" ref="P15:Q15" si="27">P14/($B$14+$C$14)</f>
        <v>0</v>
      </c>
      <c r="Q15" s="94">
        <f t="shared" si="27"/>
        <v>0</v>
      </c>
      <c r="R15" s="94">
        <f t="shared" ref="R15:S15" si="28">R14/($B$14+$C$14)</f>
        <v>0</v>
      </c>
      <c r="S15" s="94">
        <f t="shared" si="28"/>
        <v>0</v>
      </c>
      <c r="T15" s="94">
        <f t="shared" ref="T15" si="29">T14/($B$14+$C$14)</f>
        <v>0</v>
      </c>
      <c r="U15" s="94">
        <f t="shared" ref="U15:V15" si="30">U14/($B$14+$C$14)</f>
        <v>0</v>
      </c>
      <c r="V15" s="94">
        <f t="shared" si="30"/>
        <v>0</v>
      </c>
      <c r="W15" s="94">
        <f t="shared" ref="W15:X15" si="31">W14/($B$14+$C$14)</f>
        <v>0</v>
      </c>
      <c r="X15" s="94">
        <f t="shared" si="31"/>
        <v>0</v>
      </c>
      <c r="Y15" s="94">
        <f t="shared" ref="Y15" si="32">Y14/($B$14+$C$14)</f>
        <v>0</v>
      </c>
      <c r="Z15" s="94">
        <f t="shared" ref="Z15:AA15" si="33">Z14/($B$14+$C$14)</f>
        <v>0</v>
      </c>
      <c r="AA15" s="94">
        <f t="shared" si="33"/>
        <v>0</v>
      </c>
      <c r="AB15" s="94">
        <f t="shared" ref="AB15:AC15" si="34">AB14/($B$14+$C$14)</f>
        <v>0</v>
      </c>
      <c r="AC15" s="94">
        <f t="shared" si="34"/>
        <v>0</v>
      </c>
      <c r="AD15" s="94">
        <f t="shared" ref="AD15" si="35">AD14/($B$14+$C$14)</f>
        <v>0</v>
      </c>
      <c r="AE15" s="94">
        <f t="shared" ref="AE15" si="36">AE14/($B$14+$C$14)</f>
        <v>0</v>
      </c>
      <c r="AF15" s="19"/>
      <c r="AG15" s="19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3"/>
      <c r="BA15" s="204"/>
      <c r="BB15" s="38"/>
    </row>
    <row r="16" spans="1:54" hidden="1">
      <c r="A16" s="68" t="s">
        <v>86</v>
      </c>
      <c r="B16" s="183">
        <f>SUM(B8+B10+B12+B14)</f>
        <v>140250000</v>
      </c>
      <c r="C16" s="183">
        <f>SUM(C8+C10+C12+C14)</f>
        <v>25000000</v>
      </c>
      <c r="D16" s="183">
        <f>SUM(D8+D10+D12+D14)</f>
        <v>437493850</v>
      </c>
      <c r="E16" s="183">
        <f t="shared" ref="E16:H16" si="37">SUM(E8+E10+E12+E14)</f>
        <v>272243850</v>
      </c>
      <c r="F16" s="183"/>
      <c r="G16" s="183"/>
      <c r="H16" s="183">
        <f t="shared" si="37"/>
        <v>0</v>
      </c>
      <c r="I16" s="183">
        <f t="shared" ref="I16:N16" si="38">SUM(I8+I10+I12+I14)</f>
        <v>1142.53</v>
      </c>
      <c r="J16" s="183">
        <f t="shared" si="38"/>
        <v>16813.09</v>
      </c>
      <c r="K16" s="183">
        <f t="shared" si="38"/>
        <v>97877.239999999991</v>
      </c>
      <c r="L16" s="183">
        <f t="shared" si="38"/>
        <v>236618.83000000002</v>
      </c>
      <c r="M16" s="183">
        <f t="shared" si="38"/>
        <v>467990.86</v>
      </c>
      <c r="N16" s="183">
        <f t="shared" si="38"/>
        <v>0</v>
      </c>
      <c r="O16" s="183">
        <f t="shared" ref="O16:AD16" si="39">SUM(O8+O10+O12+O14)</f>
        <v>0</v>
      </c>
      <c r="P16" s="183">
        <f t="shared" si="39"/>
        <v>0</v>
      </c>
      <c r="Q16" s="183">
        <f t="shared" si="39"/>
        <v>0</v>
      </c>
      <c r="R16" s="183">
        <f t="shared" si="39"/>
        <v>0</v>
      </c>
      <c r="S16" s="183">
        <f t="shared" si="39"/>
        <v>0</v>
      </c>
      <c r="T16" s="183">
        <f t="shared" si="39"/>
        <v>0</v>
      </c>
      <c r="U16" s="183">
        <f t="shared" si="39"/>
        <v>0</v>
      </c>
      <c r="V16" s="183">
        <f t="shared" si="39"/>
        <v>0</v>
      </c>
      <c r="W16" s="183">
        <f t="shared" si="39"/>
        <v>0</v>
      </c>
      <c r="X16" s="183">
        <f t="shared" si="39"/>
        <v>0</v>
      </c>
      <c r="Y16" s="183">
        <f t="shared" si="39"/>
        <v>0</v>
      </c>
      <c r="Z16" s="183">
        <f t="shared" si="39"/>
        <v>0</v>
      </c>
      <c r="AA16" s="183">
        <f>SUM(AA8+AA10+AA12+AA14)</f>
        <v>0</v>
      </c>
      <c r="AB16" s="183">
        <f t="shared" si="39"/>
        <v>0</v>
      </c>
      <c r="AC16" s="183">
        <f t="shared" si="39"/>
        <v>0</v>
      </c>
      <c r="AD16" s="183">
        <f t="shared" si="39"/>
        <v>0</v>
      </c>
      <c r="AE16" s="183">
        <f>SUM(AE8+AE10+AE12+AE14)</f>
        <v>0</v>
      </c>
      <c r="AF16" s="183">
        <f>SUM(AF8+AF10+AF12+AF14)</f>
        <v>820442.55</v>
      </c>
      <c r="AG16" s="183">
        <f>SUM(AG8+AG10+AG12+AG14)</f>
        <v>436673407.44999999</v>
      </c>
      <c r="AH16" s="183">
        <f t="shared" ref="AH16:AY16" si="40">SUM(AH8+AH10+AH12+AH14)</f>
        <v>5579321.8874669997</v>
      </c>
      <c r="AI16" s="183">
        <f t="shared" si="40"/>
        <v>3686920.3116009999</v>
      </c>
      <c r="AJ16" s="183">
        <f t="shared" si="40"/>
        <v>9206484.8974679988</v>
      </c>
      <c r="AK16" s="183">
        <f t="shared" si="40"/>
        <v>14851856.141764</v>
      </c>
      <c r="AL16" s="183">
        <f t="shared" si="40"/>
        <v>18469545.888510998</v>
      </c>
      <c r="AM16" s="183">
        <f t="shared" si="40"/>
        <v>20902805.464710999</v>
      </c>
      <c r="AN16" s="183">
        <f t="shared" si="40"/>
        <v>25367422.379341997</v>
      </c>
      <c r="AO16" s="183">
        <f t="shared" si="40"/>
        <v>35436697.108610995</v>
      </c>
      <c r="AP16" s="183">
        <f t="shared" si="40"/>
        <v>40770168.432260998</v>
      </c>
      <c r="AQ16" s="183">
        <f t="shared" si="40"/>
        <v>45136902.506760992</v>
      </c>
      <c r="AR16" s="183">
        <f t="shared" si="40"/>
        <v>38869526.840610996</v>
      </c>
      <c r="AS16" s="183">
        <f t="shared" si="40"/>
        <v>31635413.925310999</v>
      </c>
      <c r="AT16" s="183">
        <f t="shared" si="40"/>
        <v>24401301.010011002</v>
      </c>
      <c r="AU16" s="183">
        <f t="shared" si="40"/>
        <v>21034137.091311</v>
      </c>
      <c r="AV16" s="183">
        <f t="shared" si="40"/>
        <v>24434133.916660998</v>
      </c>
      <c r="AW16" s="183">
        <f t="shared" si="40"/>
        <v>26867393.492860999</v>
      </c>
      <c r="AX16" s="183">
        <f t="shared" si="40"/>
        <v>31234127.567360997</v>
      </c>
      <c r="AY16" s="183">
        <f t="shared" si="40"/>
        <v>18789248.587375998</v>
      </c>
      <c r="AZ16" s="183">
        <f>SUM(AZ8+AZ10+AZ12+AZ14)</f>
        <v>436673407.44999993</v>
      </c>
      <c r="BA16" s="183">
        <f>SUM(BA8+BA10+BA12+BA14)</f>
        <v>437493850</v>
      </c>
      <c r="BB16" s="38"/>
    </row>
    <row r="17" spans="1:54">
      <c r="A17" s="12" t="s">
        <v>30</v>
      </c>
      <c r="B17" s="44"/>
      <c r="C17" s="44"/>
      <c r="D17" s="160"/>
      <c r="E17" s="186"/>
      <c r="F17" s="14"/>
      <c r="G17" s="14"/>
      <c r="H17" s="74"/>
      <c r="I17" s="75">
        <f>I36/$B$36</f>
        <v>4.1304740012916882E-6</v>
      </c>
      <c r="J17" s="75">
        <f>J36/$B$36</f>
        <v>7.3878928531197202E-5</v>
      </c>
      <c r="K17" s="75">
        <f t="shared" ref="K17:AE17" si="41">K36/$B$36</f>
        <v>1.4501166111922134E-4</v>
      </c>
      <c r="L17" s="75">
        <f t="shared" si="41"/>
        <v>4.454969396506003E-3</v>
      </c>
      <c r="M17" s="75">
        <f t="shared" si="41"/>
        <v>7.8913051958854289E-3</v>
      </c>
      <c r="N17" s="75">
        <f t="shared" si="41"/>
        <v>0</v>
      </c>
      <c r="O17" s="75">
        <f t="shared" si="41"/>
        <v>0</v>
      </c>
      <c r="P17" s="75">
        <f t="shared" si="41"/>
        <v>0</v>
      </c>
      <c r="Q17" s="75">
        <f t="shared" si="41"/>
        <v>0</v>
      </c>
      <c r="R17" s="75">
        <f t="shared" si="41"/>
        <v>0</v>
      </c>
      <c r="S17" s="75">
        <f t="shared" si="41"/>
        <v>0</v>
      </c>
      <c r="T17" s="75">
        <f t="shared" si="41"/>
        <v>0</v>
      </c>
      <c r="U17" s="75">
        <f t="shared" si="41"/>
        <v>0</v>
      </c>
      <c r="V17" s="75">
        <f t="shared" si="41"/>
        <v>0</v>
      </c>
      <c r="W17" s="75">
        <f t="shared" si="41"/>
        <v>0</v>
      </c>
      <c r="X17" s="75">
        <f t="shared" si="41"/>
        <v>0</v>
      </c>
      <c r="Y17" s="75">
        <f t="shared" si="41"/>
        <v>0</v>
      </c>
      <c r="Z17" s="75">
        <f t="shared" si="41"/>
        <v>0</v>
      </c>
      <c r="AA17" s="75">
        <f t="shared" si="41"/>
        <v>0</v>
      </c>
      <c r="AB17" s="75">
        <f t="shared" si="41"/>
        <v>0</v>
      </c>
      <c r="AC17" s="75">
        <f t="shared" si="41"/>
        <v>0</v>
      </c>
      <c r="AD17" s="75">
        <f t="shared" si="41"/>
        <v>0</v>
      </c>
      <c r="AE17" s="75">
        <f t="shared" si="41"/>
        <v>0</v>
      </c>
      <c r="AF17" s="21"/>
      <c r="AG17" s="21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6"/>
      <c r="BA17" s="206"/>
      <c r="BB17" s="38">
        <f>BA17-B17</f>
        <v>0</v>
      </c>
    </row>
    <row r="18" spans="1:54">
      <c r="A18" s="222" t="s">
        <v>87</v>
      </c>
      <c r="B18" s="184">
        <v>835570050</v>
      </c>
      <c r="C18" s="181">
        <v>0</v>
      </c>
      <c r="D18" s="181">
        <v>3289530619</v>
      </c>
      <c r="E18" s="182">
        <f t="shared" si="3"/>
        <v>2453960569</v>
      </c>
      <c r="F18" s="6">
        <v>43363</v>
      </c>
      <c r="G18" s="6">
        <v>43677</v>
      </c>
      <c r="H18" s="3">
        <v>0</v>
      </c>
      <c r="I18" s="40">
        <v>2245.39</v>
      </c>
      <c r="J18" s="40">
        <v>52864.05</v>
      </c>
      <c r="K18" s="40">
        <v>77581.170000000013</v>
      </c>
      <c r="L18" s="41">
        <f>SUM([1]Report1!$K$26:$K$27)</f>
        <v>4358473.8199999994</v>
      </c>
      <c r="M18" s="40">
        <v>7723176.1900000004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5">
        <f>SUM(H18:AE18)</f>
        <v>12214340.620000001</v>
      </c>
      <c r="AG18" s="195">
        <f>D18-AF18</f>
        <v>3277316278.3800001</v>
      </c>
      <c r="AH18" s="11">
        <f>$AG$18*'Milestone %'!K32</f>
        <v>16386581.391900001</v>
      </c>
      <c r="AI18" s="11">
        <f>$AG$18*'Milestone %'!L32</f>
        <v>24579872.087850001</v>
      </c>
      <c r="AJ18" s="11">
        <f>$AG$18*'Milestone %'!N32</f>
        <v>49159744.175700001</v>
      </c>
      <c r="AK18" s="11">
        <f>$AG$18*'Milestone %'!O32</f>
        <v>85210223.237880006</v>
      </c>
      <c r="AL18" s="11">
        <f>$AG$18*'Milestone %'!P32</f>
        <v>117983386.02168</v>
      </c>
      <c r="AM18" s="11">
        <f>$AG$18*'Milestone %'!Q32</f>
        <v>134369967.41358</v>
      </c>
      <c r="AN18" s="11">
        <f>$AG$18*'Milestone %'!S32</f>
        <v>199916292.98118001</v>
      </c>
      <c r="AO18" s="11">
        <f>$AG$18*'Milestone %'!T32</f>
        <v>249076037.15687999</v>
      </c>
      <c r="AP18" s="11">
        <f>$AG$18*'Milestone %'!U32</f>
        <v>290042490.63663</v>
      </c>
      <c r="AQ18" s="11">
        <f>$AG$18*'Milestone %'!V32</f>
        <v>355588816.20423001</v>
      </c>
      <c r="AR18" s="11">
        <f>$AG$18*'Milestone %'!X32</f>
        <v>304790413.88933998</v>
      </c>
      <c r="AS18" s="11">
        <f>$AG$18*'Milestone %'!Y32</f>
        <v>265462618.54878002</v>
      </c>
      <c r="AT18" s="11">
        <f>$AG$18*'Milestone %'!Z32</f>
        <v>232689455.76497999</v>
      </c>
      <c r="AU18" s="11">
        <f>$AG$18*'Milestone %'!AA32</f>
        <v>216302874.37308002</v>
      </c>
      <c r="AV18" s="11">
        <f>$AG$18*'Milestone %'!AC32</f>
        <v>191723002.28523001</v>
      </c>
      <c r="AW18" s="11">
        <f>$AG$18*'Milestone %'!AD32</f>
        <v>175336420.89333001</v>
      </c>
      <c r="AX18" s="11">
        <f>$AG$18*'Milestone %'!AE32</f>
        <v>208109583.67713001</v>
      </c>
      <c r="AY18" s="11">
        <f>$AG$18*'Milestone %'!AF32</f>
        <v>160588497.64062002</v>
      </c>
      <c r="AZ18" s="201">
        <f>SUM(AH18:AY18)</f>
        <v>3277316278.3800006</v>
      </c>
      <c r="BA18" s="202">
        <f>AZ18+AF18</f>
        <v>3289530619.0000005</v>
      </c>
      <c r="BB18" s="38">
        <f>BA18-B18</f>
        <v>2453960569.0000005</v>
      </c>
    </row>
    <row r="19" spans="1:54" hidden="1">
      <c r="A19" s="223"/>
      <c r="B19" s="184"/>
      <c r="C19" s="181"/>
      <c r="D19" s="181"/>
      <c r="E19" s="182"/>
      <c r="F19" s="6"/>
      <c r="G19" s="6"/>
      <c r="H19" s="3"/>
      <c r="I19" s="89"/>
      <c r="J19" s="89"/>
      <c r="K19" s="89"/>
      <c r="L19" s="89"/>
      <c r="M19" s="40">
        <f t="shared" ref="M19:AE19" si="42">M18/$B$18</f>
        <v>9.2430026542957115E-3</v>
      </c>
      <c r="N19" s="89">
        <f t="shared" si="42"/>
        <v>0</v>
      </c>
      <c r="O19" s="89">
        <f t="shared" si="42"/>
        <v>0</v>
      </c>
      <c r="P19" s="89">
        <f t="shared" si="42"/>
        <v>0</v>
      </c>
      <c r="Q19" s="89">
        <f t="shared" si="42"/>
        <v>0</v>
      </c>
      <c r="R19" s="89">
        <f t="shared" si="42"/>
        <v>0</v>
      </c>
      <c r="S19" s="89">
        <f t="shared" si="42"/>
        <v>0</v>
      </c>
      <c r="T19" s="89">
        <f t="shared" si="42"/>
        <v>0</v>
      </c>
      <c r="U19" s="89">
        <f t="shared" si="42"/>
        <v>0</v>
      </c>
      <c r="V19" s="89">
        <f t="shared" si="42"/>
        <v>0</v>
      </c>
      <c r="W19" s="89">
        <f t="shared" si="42"/>
        <v>0</v>
      </c>
      <c r="X19" s="89">
        <f t="shared" si="42"/>
        <v>0</v>
      </c>
      <c r="Y19" s="89">
        <f t="shared" si="42"/>
        <v>0</v>
      </c>
      <c r="Z19" s="89">
        <f t="shared" si="42"/>
        <v>0</v>
      </c>
      <c r="AA19" s="89">
        <f t="shared" si="42"/>
        <v>0</v>
      </c>
      <c r="AB19" s="89">
        <f t="shared" si="42"/>
        <v>0</v>
      </c>
      <c r="AC19" s="89">
        <f t="shared" si="42"/>
        <v>0</v>
      </c>
      <c r="AD19" s="89">
        <f t="shared" si="42"/>
        <v>0</v>
      </c>
      <c r="AE19" s="89">
        <f t="shared" si="42"/>
        <v>0</v>
      </c>
      <c r="AF19" s="195"/>
      <c r="AG19" s="195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22"/>
      <c r="BA19" s="20"/>
      <c r="BB19" s="38"/>
    </row>
    <row r="20" spans="1:54">
      <c r="A20" s="222" t="s">
        <v>88</v>
      </c>
      <c r="B20" s="184">
        <v>25000000</v>
      </c>
      <c r="C20" s="181">
        <v>0</v>
      </c>
      <c r="D20" s="181">
        <v>40000000</v>
      </c>
      <c r="E20" s="182">
        <f t="shared" si="3"/>
        <v>15000000</v>
      </c>
      <c r="F20" s="6">
        <v>43363</v>
      </c>
      <c r="G20" s="6">
        <v>43709</v>
      </c>
      <c r="H20" s="3">
        <v>0</v>
      </c>
      <c r="I20" s="3">
        <v>56.33</v>
      </c>
      <c r="J20" s="3">
        <v>2823.47</v>
      </c>
      <c r="K20" s="3">
        <v>49744</v>
      </c>
      <c r="L20" s="11">
        <v>90860.32</v>
      </c>
      <c r="M20" s="3">
        <v>90162.13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95">
        <f>SUM(H20:AE20)</f>
        <v>233646.25</v>
      </c>
      <c r="AG20" s="195">
        <f>D20-AF20</f>
        <v>39766353.75</v>
      </c>
      <c r="AH20" s="11">
        <f>$AG$20*'Milestone %'!K37</f>
        <v>198831.76875000002</v>
      </c>
      <c r="AI20" s="11">
        <f>$AG$20*'Milestone %'!L37</f>
        <v>437429.89124999999</v>
      </c>
      <c r="AJ20" s="11">
        <f>$AG$20*'Milestone %'!N37</f>
        <v>835093.42875000008</v>
      </c>
      <c r="AK20" s="11">
        <f>$AG$20*'Milestone %'!O37</f>
        <v>1431588.7350000001</v>
      </c>
      <c r="AL20" s="11">
        <f>$AG$20*'Milestone %'!P37</f>
        <v>1829252.2725</v>
      </c>
      <c r="AM20" s="11">
        <f>$AG$20*'Milestone %'!Q37</f>
        <v>2028084.0412500002</v>
      </c>
      <c r="AN20" s="11">
        <f>$AG$20*'Milestone %'!S37</f>
        <v>2425747.5787499999</v>
      </c>
      <c r="AO20" s="11">
        <f>$AG$20*'Milestone %'!T37</f>
        <v>3419906.4225000003</v>
      </c>
      <c r="AP20" s="11">
        <f>$AG$20*'Milestone %'!U37</f>
        <v>3916985.8443750003</v>
      </c>
      <c r="AQ20" s="11">
        <f>$AG$20*'Milestone %'!V37</f>
        <v>4314649.381875</v>
      </c>
      <c r="AR20" s="11">
        <f>$AG$20*'Milestone %'!X37</f>
        <v>3578971.8374999999</v>
      </c>
      <c r="AS20" s="11">
        <f>$AG$20*'Milestone %'!Y37</f>
        <v>3181308.3000000003</v>
      </c>
      <c r="AT20" s="11">
        <f>$AG$20*'Milestone %'!Z37</f>
        <v>2385981.2250000001</v>
      </c>
      <c r="AU20" s="11">
        <f>$AG$20*'Milestone %'!AA37</f>
        <v>2187149.4562499998</v>
      </c>
      <c r="AV20" s="11">
        <f>$AG$20*'Milestone %'!AC37</f>
        <v>1928668.1568750001</v>
      </c>
      <c r="AW20" s="11">
        <f>$AG$20*'Milestone %'!AD37</f>
        <v>2127499.9256250001</v>
      </c>
      <c r="AX20" s="11">
        <f>$AG$20*'Milestone %'!AE37</f>
        <v>1988317.6875</v>
      </c>
      <c r="AY20" s="11">
        <f>$AG$20*'Milestone %'!AF37</f>
        <v>1550887.7962499999</v>
      </c>
      <c r="AZ20" s="201">
        <f>SUM(AH20:AY20)</f>
        <v>39766353.75</v>
      </c>
      <c r="BA20" s="202">
        <f>AZ20+AF20</f>
        <v>40000000</v>
      </c>
      <c r="BB20" s="38">
        <f>BA20-B20</f>
        <v>15000000</v>
      </c>
    </row>
    <row r="21" spans="1:54" hidden="1">
      <c r="A21" s="223"/>
      <c r="B21" s="184"/>
      <c r="C21" s="181"/>
      <c r="D21" s="181"/>
      <c r="E21" s="182"/>
      <c r="F21" s="6"/>
      <c r="G21" s="6"/>
      <c r="H21" s="3"/>
      <c r="I21" s="196"/>
      <c r="J21" s="196"/>
      <c r="K21" s="196"/>
      <c r="L21" s="196"/>
      <c r="M21" s="3">
        <f t="shared" ref="M21:AE21" si="43">M20/$B$20</f>
        <v>3.6064852000000001E-3</v>
      </c>
      <c r="N21" s="196">
        <f t="shared" si="43"/>
        <v>0</v>
      </c>
      <c r="O21" s="196">
        <f t="shared" si="43"/>
        <v>0</v>
      </c>
      <c r="P21" s="196">
        <f t="shared" si="43"/>
        <v>0</v>
      </c>
      <c r="Q21" s="196">
        <f t="shared" si="43"/>
        <v>0</v>
      </c>
      <c r="R21" s="196">
        <f t="shared" si="43"/>
        <v>0</v>
      </c>
      <c r="S21" s="196">
        <f t="shared" si="43"/>
        <v>0</v>
      </c>
      <c r="T21" s="196">
        <f t="shared" si="43"/>
        <v>0</v>
      </c>
      <c r="U21" s="196">
        <f t="shared" si="43"/>
        <v>0</v>
      </c>
      <c r="V21" s="196">
        <f t="shared" si="43"/>
        <v>0</v>
      </c>
      <c r="W21" s="196">
        <f t="shared" si="43"/>
        <v>0</v>
      </c>
      <c r="X21" s="196">
        <f t="shared" si="43"/>
        <v>0</v>
      </c>
      <c r="Y21" s="196">
        <f t="shared" si="43"/>
        <v>0</v>
      </c>
      <c r="Z21" s="196">
        <f t="shared" si="43"/>
        <v>0</v>
      </c>
      <c r="AA21" s="196">
        <f t="shared" si="43"/>
        <v>0</v>
      </c>
      <c r="AB21" s="196">
        <f t="shared" si="43"/>
        <v>0</v>
      </c>
      <c r="AC21" s="196">
        <f t="shared" si="43"/>
        <v>0</v>
      </c>
      <c r="AD21" s="196">
        <f t="shared" si="43"/>
        <v>0</v>
      </c>
      <c r="AE21" s="196">
        <f t="shared" si="43"/>
        <v>0</v>
      </c>
      <c r="AF21" s="195"/>
      <c r="AG21" s="195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201"/>
      <c r="BA21" s="202"/>
      <c r="BB21" s="38"/>
    </row>
    <row r="22" spans="1:54">
      <c r="A22" s="222" t="s">
        <v>89</v>
      </c>
      <c r="B22" s="184">
        <v>10000000</v>
      </c>
      <c r="C22" s="181">
        <v>0</v>
      </c>
      <c r="D22" s="181">
        <v>10000000</v>
      </c>
      <c r="E22" s="182">
        <f t="shared" si="3"/>
        <v>0</v>
      </c>
      <c r="F22" s="6">
        <v>43363</v>
      </c>
      <c r="G22" s="6">
        <v>43862</v>
      </c>
      <c r="H22" s="3">
        <v>0</v>
      </c>
      <c r="I22" s="3">
        <v>0</v>
      </c>
      <c r="J22" s="3">
        <v>1136.48</v>
      </c>
      <c r="K22" s="3">
        <v>1756.14</v>
      </c>
      <c r="L22" s="11">
        <v>602.33000000000004</v>
      </c>
      <c r="M22" s="3"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95">
        <f>SUM(H22:AE22)</f>
        <v>3494.95</v>
      </c>
      <c r="AG22" s="195">
        <f>D22-AF22</f>
        <v>9996505.0500000007</v>
      </c>
      <c r="AH22" s="11">
        <f>$AG$22*'Milestone %'!K42</f>
        <v>101964.35151000001</v>
      </c>
      <c r="AI22" s="11">
        <f>$AG$22*'Milestone %'!L42</f>
        <v>116959.10908500002</v>
      </c>
      <c r="AJ22" s="11">
        <f>$AG$22*'Milestone %'!N42</f>
        <v>216924.15958500002</v>
      </c>
      <c r="AK22" s="11">
        <f>$AG$22*'Milestone %'!O42</f>
        <v>366871.73533500003</v>
      </c>
      <c r="AL22" s="11">
        <f>$AG$22*'Milestone %'!P42</f>
        <v>466836.78583500005</v>
      </c>
      <c r="AM22" s="11">
        <f>$AG$22*'Milestone %'!Q42</f>
        <v>516819.31108500005</v>
      </c>
      <c r="AN22" s="11">
        <f>$AG$22*'Milestone %'!S42</f>
        <v>616784.36158500006</v>
      </c>
      <c r="AO22" s="11">
        <f>$AG$22*'Milestone %'!T42</f>
        <v>866696.98783500004</v>
      </c>
      <c r="AP22" s="11">
        <f>$AG$22*'Milestone %'!U42</f>
        <v>991653.30096000014</v>
      </c>
      <c r="AQ22" s="11">
        <f>$AG$22*'Milestone %'!V42</f>
        <v>1091618.35146</v>
      </c>
      <c r="AR22" s="11">
        <f>$AG$22*'Milestone %'!X42</f>
        <v>916679.5130850001</v>
      </c>
      <c r="AS22" s="11">
        <f>$AG$22*'Milestone %'!Y42</f>
        <v>716749.41208500019</v>
      </c>
      <c r="AT22" s="11">
        <f>$AG$22*'Milestone %'!Z42</f>
        <v>519818.26260000007</v>
      </c>
      <c r="AU22" s="11">
        <f>$AG$22*'Milestone %'!AA42</f>
        <v>417853.91109000007</v>
      </c>
      <c r="AV22" s="11">
        <f>$AG$22*'Milestone %'!AC42</f>
        <v>491828.04846000002</v>
      </c>
      <c r="AW22" s="11">
        <f>$AG$22*'Milestone %'!AD42</f>
        <v>541810.57371000003</v>
      </c>
      <c r="AX22" s="11">
        <f>$AG$22*'Milestone %'!AE42</f>
        <v>641775.62421000015</v>
      </c>
      <c r="AY22" s="11">
        <f>$AG$22*'Milestone %'!AF42</f>
        <v>396861.25048500003</v>
      </c>
      <c r="AZ22" s="201">
        <f>SUM(AH22:AY22)</f>
        <v>9996505.0500000007</v>
      </c>
      <c r="BA22" s="202">
        <f>AZ22+AF22</f>
        <v>10000000</v>
      </c>
      <c r="BB22" s="38">
        <f>BA22-B22</f>
        <v>0</v>
      </c>
    </row>
    <row r="23" spans="1:54" hidden="1">
      <c r="A23" s="223"/>
      <c r="B23" s="184"/>
      <c r="C23" s="181"/>
      <c r="D23" s="181"/>
      <c r="E23" s="182"/>
      <c r="F23" s="6"/>
      <c r="G23" s="6"/>
      <c r="H23" s="3"/>
      <c r="I23" s="196"/>
      <c r="J23" s="196"/>
      <c r="K23" s="196"/>
      <c r="L23" s="196"/>
      <c r="M23" s="3">
        <f t="shared" ref="M23:AE23" si="44">M22/$B$22</f>
        <v>0</v>
      </c>
      <c r="N23" s="196">
        <f t="shared" si="44"/>
        <v>0</v>
      </c>
      <c r="O23" s="196">
        <f t="shared" si="44"/>
        <v>0</v>
      </c>
      <c r="P23" s="196">
        <f t="shared" si="44"/>
        <v>0</v>
      </c>
      <c r="Q23" s="196">
        <f t="shared" si="44"/>
        <v>0</v>
      </c>
      <c r="R23" s="196">
        <f t="shared" si="44"/>
        <v>0</v>
      </c>
      <c r="S23" s="196">
        <f t="shared" si="44"/>
        <v>0</v>
      </c>
      <c r="T23" s="196">
        <f t="shared" si="44"/>
        <v>0</v>
      </c>
      <c r="U23" s="196">
        <f t="shared" si="44"/>
        <v>0</v>
      </c>
      <c r="V23" s="196">
        <f t="shared" si="44"/>
        <v>0</v>
      </c>
      <c r="W23" s="196">
        <f t="shared" si="44"/>
        <v>0</v>
      </c>
      <c r="X23" s="196">
        <f t="shared" si="44"/>
        <v>0</v>
      </c>
      <c r="Y23" s="196">
        <f t="shared" si="44"/>
        <v>0</v>
      </c>
      <c r="Z23" s="196">
        <f t="shared" si="44"/>
        <v>0</v>
      </c>
      <c r="AA23" s="196">
        <f t="shared" si="44"/>
        <v>0</v>
      </c>
      <c r="AB23" s="196">
        <f t="shared" si="44"/>
        <v>0</v>
      </c>
      <c r="AC23" s="196">
        <f t="shared" si="44"/>
        <v>0</v>
      </c>
      <c r="AD23" s="196">
        <f t="shared" si="44"/>
        <v>0</v>
      </c>
      <c r="AE23" s="196">
        <f t="shared" si="44"/>
        <v>0</v>
      </c>
      <c r="AF23" s="195"/>
      <c r="AG23" s="195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201"/>
      <c r="BA23" s="202"/>
      <c r="BB23" s="38"/>
    </row>
    <row r="24" spans="1:54">
      <c r="A24" s="222" t="s">
        <v>90</v>
      </c>
      <c r="B24" s="184">
        <v>12500000</v>
      </c>
      <c r="C24" s="181">
        <v>0</v>
      </c>
      <c r="D24" s="181">
        <v>32500000</v>
      </c>
      <c r="E24" s="182">
        <f t="shared" si="3"/>
        <v>20000000</v>
      </c>
      <c r="F24" s="6">
        <v>43363</v>
      </c>
      <c r="G24" s="6">
        <v>43922</v>
      </c>
      <c r="H24" s="3">
        <v>0</v>
      </c>
      <c r="I24" s="3">
        <v>814.25</v>
      </c>
      <c r="J24" s="3">
        <v>374.17</v>
      </c>
      <c r="K24" s="3">
        <v>356.43</v>
      </c>
      <c r="L24" s="11">
        <v>0</v>
      </c>
      <c r="M24" s="3">
        <v>471.61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95">
        <f>SUM(H24:AE24)</f>
        <v>2016.46</v>
      </c>
      <c r="AG24" s="195">
        <f>D24-AF24</f>
        <v>32497983.539999999</v>
      </c>
      <c r="AH24" s="11"/>
      <c r="AI24" s="11">
        <f>$AG$24*'Milestone %'!L47</f>
        <v>487469.75309999997</v>
      </c>
      <c r="AJ24" s="11">
        <f>$AG$24*'Milestone %'!N47</f>
        <v>929442.32924400002</v>
      </c>
      <c r="AK24" s="11">
        <f>$AG$24*'Milestone %'!O47</f>
        <v>1192675.9959180001</v>
      </c>
      <c r="AL24" s="11">
        <f>$AG$24*'Milestone %'!P47</f>
        <v>1517655.8313179999</v>
      </c>
      <c r="AM24" s="11">
        <f>$AG$24*'Milestone %'!Q47</f>
        <v>1680145.749018</v>
      </c>
      <c r="AN24" s="11">
        <f>$AG$24*'Milestone %'!S47</f>
        <v>2005125.584418</v>
      </c>
      <c r="AO24" s="11">
        <f>$AG$24*'Milestone %'!T47</f>
        <v>2817575.1729179998</v>
      </c>
      <c r="AP24" s="11">
        <f>$AG$24*'Milestone %'!U47</f>
        <v>3223799.9671680001</v>
      </c>
      <c r="AQ24" s="11">
        <f>$AG$24*'Milestone %'!V47</f>
        <v>3548779.8025679998</v>
      </c>
      <c r="AR24" s="11">
        <f>$AG$24*'Milestone %'!X47</f>
        <v>2980065.0906179999</v>
      </c>
      <c r="AS24" s="11">
        <f>$AG$24*'Milestone %'!Y47</f>
        <v>2330105.4198180004</v>
      </c>
      <c r="AT24" s="11">
        <f>$AG$24*'Milestone %'!Z47</f>
        <v>1689895.14408</v>
      </c>
      <c r="AU24" s="11">
        <f>$AG$24*'Milestone %'!AA47</f>
        <v>1358415.7119720001</v>
      </c>
      <c r="AV24" s="11">
        <f>$AG$24*'Milestone %'!AC47</f>
        <v>1598900.7901679999</v>
      </c>
      <c r="AW24" s="11">
        <f>$AG$24*'Milestone %'!AD47</f>
        <v>1761390.7078679998</v>
      </c>
      <c r="AX24" s="11">
        <f>$AG$24*'Milestone %'!AE47</f>
        <v>2086370.5432680002</v>
      </c>
      <c r="AY24" s="11">
        <f>$AG$24*'Milestone %'!AF47</f>
        <v>1290169.9465379999</v>
      </c>
      <c r="AZ24" s="201">
        <f>SUM(AH24:AY24)</f>
        <v>32497983.539999995</v>
      </c>
      <c r="BA24" s="202">
        <f>AZ24+AF24</f>
        <v>32499999.999999996</v>
      </c>
      <c r="BB24" s="38">
        <f>BA24-B24</f>
        <v>19999999.999999996</v>
      </c>
    </row>
    <row r="25" spans="1:54" hidden="1">
      <c r="A25" s="223"/>
      <c r="B25" s="184"/>
      <c r="C25" s="181"/>
      <c r="D25" s="181"/>
      <c r="E25" s="182"/>
      <c r="F25" s="6"/>
      <c r="G25" s="6"/>
      <c r="H25" s="3"/>
      <c r="I25" s="196"/>
      <c r="J25" s="196"/>
      <c r="K25" s="196"/>
      <c r="L25" s="196"/>
      <c r="M25" s="3">
        <f t="shared" ref="M25:AE25" si="45">M24/$B$24</f>
        <v>3.7728800000000004E-5</v>
      </c>
      <c r="N25" s="196">
        <f t="shared" si="45"/>
        <v>0</v>
      </c>
      <c r="O25" s="196">
        <f t="shared" si="45"/>
        <v>0</v>
      </c>
      <c r="P25" s="196">
        <f t="shared" si="45"/>
        <v>0</v>
      </c>
      <c r="Q25" s="196">
        <f t="shared" si="45"/>
        <v>0</v>
      </c>
      <c r="R25" s="196">
        <f t="shared" si="45"/>
        <v>0</v>
      </c>
      <c r="S25" s="196">
        <f t="shared" si="45"/>
        <v>0</v>
      </c>
      <c r="T25" s="196">
        <f t="shared" si="45"/>
        <v>0</v>
      </c>
      <c r="U25" s="196">
        <f t="shared" si="45"/>
        <v>0</v>
      </c>
      <c r="V25" s="196">
        <f t="shared" si="45"/>
        <v>0</v>
      </c>
      <c r="W25" s="196">
        <f t="shared" si="45"/>
        <v>0</v>
      </c>
      <c r="X25" s="196">
        <f t="shared" si="45"/>
        <v>0</v>
      </c>
      <c r="Y25" s="196">
        <f t="shared" si="45"/>
        <v>0</v>
      </c>
      <c r="Z25" s="196">
        <f t="shared" si="45"/>
        <v>0</v>
      </c>
      <c r="AA25" s="196">
        <f t="shared" si="45"/>
        <v>0</v>
      </c>
      <c r="AB25" s="196">
        <f t="shared" si="45"/>
        <v>0</v>
      </c>
      <c r="AC25" s="196">
        <f t="shared" si="45"/>
        <v>0</v>
      </c>
      <c r="AD25" s="196">
        <f t="shared" si="45"/>
        <v>0</v>
      </c>
      <c r="AE25" s="196">
        <f t="shared" si="45"/>
        <v>0</v>
      </c>
      <c r="AF25" s="195"/>
      <c r="AG25" s="195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201"/>
      <c r="BA25" s="202"/>
      <c r="BB25" s="38"/>
    </row>
    <row r="26" spans="1:54">
      <c r="A26" s="222" t="s">
        <v>91</v>
      </c>
      <c r="B26" s="184">
        <v>7500000</v>
      </c>
      <c r="C26" s="181">
        <v>0</v>
      </c>
      <c r="D26" s="181">
        <v>17500000</v>
      </c>
      <c r="E26" s="182">
        <f t="shared" si="3"/>
        <v>10000000</v>
      </c>
      <c r="F26" s="6">
        <v>43363</v>
      </c>
      <c r="G26" s="6">
        <v>43709</v>
      </c>
      <c r="H26" s="3">
        <v>0</v>
      </c>
      <c r="I26" s="3">
        <v>450.72</v>
      </c>
      <c r="J26" s="3">
        <v>13014.21</v>
      </c>
      <c r="K26" s="3">
        <v>2496.1999999999998</v>
      </c>
      <c r="L26" s="11">
        <v>3747</v>
      </c>
      <c r="M26" s="3">
        <v>99901.02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95">
        <f>SUM(H26:AE26)</f>
        <v>119609.15</v>
      </c>
      <c r="AG26" s="195">
        <f>D26-AF26</f>
        <v>17380390.850000001</v>
      </c>
      <c r="AH26" s="11">
        <f>$AG$26*'Milestone %'!K52</f>
        <v>130352.931375</v>
      </c>
      <c r="AI26" s="11">
        <f>$AG$26*'Milestone %'!L52</f>
        <v>260705.86275</v>
      </c>
      <c r="AJ26" s="11">
        <f>$AG$26*'Milestone %'!N52</f>
        <v>434509.77125000005</v>
      </c>
      <c r="AK26" s="11">
        <f>$AG$26*'Milestone %'!O52</f>
        <v>608313.67975000013</v>
      </c>
      <c r="AL26" s="11">
        <f>$AG$26*'Milestone %'!P52</f>
        <v>782117.58825000003</v>
      </c>
      <c r="AM26" s="11">
        <f>$AG$26*'Milestone %'!Q52</f>
        <v>955921.49675000005</v>
      </c>
      <c r="AN26" s="11">
        <f>$AG$26*'Milestone %'!S52</f>
        <v>1042823.451</v>
      </c>
      <c r="AO26" s="11">
        <f>$AG$26*'Milestone %'!T52</f>
        <v>1477333.2222500003</v>
      </c>
      <c r="AP26" s="11">
        <f>$AG$26*'Milestone %'!U52</f>
        <v>1694588.1078750002</v>
      </c>
      <c r="AQ26" s="11">
        <f>$AG$26*'Milestone %'!V52</f>
        <v>1868392.0163750001</v>
      </c>
      <c r="AR26" s="11">
        <f>$AG$26*'Milestone %'!X52</f>
        <v>1651137.1307500002</v>
      </c>
      <c r="AS26" s="11">
        <f>$AG$26*'Milestone %'!Y52</f>
        <v>1303529.31375</v>
      </c>
      <c r="AT26" s="11">
        <f>$AG$26*'Milestone %'!Z52</f>
        <v>912470.51962500007</v>
      </c>
      <c r="AU26" s="11">
        <f>$AG$26*'Milestone %'!AA52</f>
        <v>747356.80654999998</v>
      </c>
      <c r="AV26" s="11">
        <f>$AG$26*'Milestone %'!AC52</f>
        <v>825568.56537500012</v>
      </c>
      <c r="AW26" s="11">
        <f>$AG$26*'Milestone %'!AD52</f>
        <v>938541.10590000008</v>
      </c>
      <c r="AX26" s="11">
        <f>$AG$26*'Milestone %'!AE52</f>
        <v>1086274.4281250001</v>
      </c>
      <c r="AY26" s="11">
        <f>$AG$26*'Milestone %'!AF52</f>
        <v>660454.85230000003</v>
      </c>
      <c r="AZ26" s="201">
        <f>SUM(AH26:AY26)</f>
        <v>17380390.850000005</v>
      </c>
      <c r="BA26" s="202">
        <f>AZ26+AF26</f>
        <v>17500000.000000004</v>
      </c>
      <c r="BB26" s="38">
        <f>BA26-B26</f>
        <v>10000000.000000004</v>
      </c>
    </row>
    <row r="27" spans="1:54" hidden="1">
      <c r="A27" s="223"/>
      <c r="B27" s="184"/>
      <c r="C27" s="181"/>
      <c r="D27" s="181"/>
      <c r="E27" s="182"/>
      <c r="F27" s="6"/>
      <c r="G27" s="6"/>
      <c r="H27" s="3"/>
      <c r="I27" s="196"/>
      <c r="J27" s="196"/>
      <c r="K27" s="196"/>
      <c r="L27" s="196"/>
      <c r="M27" s="3">
        <f t="shared" ref="M27:AE27" si="46">M26/$B$26</f>
        <v>1.3320136E-2</v>
      </c>
      <c r="N27" s="196">
        <f t="shared" si="46"/>
        <v>0</v>
      </c>
      <c r="O27" s="196">
        <f t="shared" si="46"/>
        <v>0</v>
      </c>
      <c r="P27" s="196">
        <f t="shared" si="46"/>
        <v>0</v>
      </c>
      <c r="Q27" s="196">
        <f t="shared" si="46"/>
        <v>0</v>
      </c>
      <c r="R27" s="196">
        <f t="shared" si="46"/>
        <v>0</v>
      </c>
      <c r="S27" s="196">
        <f t="shared" si="46"/>
        <v>0</v>
      </c>
      <c r="T27" s="196">
        <f t="shared" si="46"/>
        <v>0</v>
      </c>
      <c r="U27" s="196">
        <f t="shared" si="46"/>
        <v>0</v>
      </c>
      <c r="V27" s="196">
        <f t="shared" si="46"/>
        <v>0</v>
      </c>
      <c r="W27" s="196">
        <f t="shared" si="46"/>
        <v>0</v>
      </c>
      <c r="X27" s="196">
        <f t="shared" si="46"/>
        <v>0</v>
      </c>
      <c r="Y27" s="196">
        <f t="shared" si="46"/>
        <v>0</v>
      </c>
      <c r="Z27" s="196">
        <f t="shared" si="46"/>
        <v>0</v>
      </c>
      <c r="AA27" s="196">
        <f t="shared" si="46"/>
        <v>0</v>
      </c>
      <c r="AB27" s="196">
        <f t="shared" si="46"/>
        <v>0</v>
      </c>
      <c r="AC27" s="196">
        <f t="shared" si="46"/>
        <v>0</v>
      </c>
      <c r="AD27" s="196">
        <f t="shared" si="46"/>
        <v>0</v>
      </c>
      <c r="AE27" s="196">
        <f t="shared" si="46"/>
        <v>0</v>
      </c>
      <c r="AF27" s="195"/>
      <c r="AG27" s="195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01"/>
      <c r="BA27" s="202"/>
      <c r="BB27" s="38"/>
    </row>
    <row r="28" spans="1:54" ht="13.9" customHeight="1">
      <c r="A28" s="222" t="s">
        <v>92</v>
      </c>
      <c r="B28" s="184">
        <v>113000000</v>
      </c>
      <c r="C28" s="181">
        <v>0</v>
      </c>
      <c r="D28" s="181">
        <v>413000000</v>
      </c>
      <c r="E28" s="182">
        <f t="shared" si="3"/>
        <v>300000000</v>
      </c>
      <c r="F28" s="6">
        <v>43363</v>
      </c>
      <c r="G28" s="6">
        <v>43709</v>
      </c>
      <c r="H28" s="3">
        <v>0</v>
      </c>
      <c r="I28" s="3">
        <v>578.53</v>
      </c>
      <c r="J28" s="3">
        <v>3930.3</v>
      </c>
      <c r="K28" s="3">
        <v>13595.42</v>
      </c>
      <c r="L28" s="11">
        <v>17190.39</v>
      </c>
      <c r="M28" s="3">
        <v>5766.6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95">
        <f>SUM(H28:AE28)</f>
        <v>41061.24</v>
      </c>
      <c r="AG28" s="195">
        <f>D28-AF28</f>
        <v>412958938.75999999</v>
      </c>
      <c r="AH28" s="11">
        <f>$AG$28*'Milestone %'!K57</f>
        <v>2064794.6938</v>
      </c>
      <c r="AI28" s="11">
        <f>$AG$28*'Milestone %'!L57</f>
        <v>4707731.9018639997</v>
      </c>
      <c r="AJ28" s="11">
        <f>$AG$28*'Milestone %'!N57</f>
        <v>8837321.2894640006</v>
      </c>
      <c r="AK28" s="11">
        <f>$AG$28*'Milestone %'!O57</f>
        <v>15031705.370864</v>
      </c>
      <c r="AL28" s="11">
        <f>$AG$28*'Milestone %'!P57</f>
        <v>19161294.758463997</v>
      </c>
      <c r="AM28" s="11">
        <f>$AG$28*'Milestone %'!Q57</f>
        <v>21226089.452264</v>
      </c>
      <c r="AN28" s="11">
        <f>$AG$28*'Milestone %'!S57</f>
        <v>29485268.227464002</v>
      </c>
      <c r="AO28" s="11">
        <f>$AG$28*'Milestone %'!T57</f>
        <v>35679652.308863997</v>
      </c>
      <c r="AP28" s="11">
        <f>$AG$28*'Milestone %'!U57</f>
        <v>40841639.043364003</v>
      </c>
      <c r="AQ28" s="11">
        <f>$AG$28*'Milestone %'!V57</f>
        <v>44971228.430964001</v>
      </c>
      <c r="AR28" s="11">
        <f>$AG$28*'Milestone %'!X57</f>
        <v>38322589.516927995</v>
      </c>
      <c r="AS28" s="11">
        <f>$AG$28*'Milestone %'!Y57</f>
        <v>28907125.713200003</v>
      </c>
      <c r="AT28" s="11">
        <f>$AG$28*'Milestone %'!Z57</f>
        <v>21515160.709395997</v>
      </c>
      <c r="AU28" s="11">
        <f>$AG$28*'Milestone %'!AA57</f>
        <v>17096500.064663999</v>
      </c>
      <c r="AV28" s="11">
        <f>$AG$28*'Milestone %'!AC57</f>
        <v>20193692.105363999</v>
      </c>
      <c r="AW28" s="11">
        <f>$AG$28*'Milestone %'!AD57</f>
        <v>22258486.799163997</v>
      </c>
      <c r="AX28" s="11">
        <f>$AG$28*'Milestone %'!AE57</f>
        <v>26388076.186763998</v>
      </c>
      <c r="AY28" s="11">
        <f>$AG$28*'Milestone %'!AF57</f>
        <v>16270582.187143998</v>
      </c>
      <c r="AZ28" s="201">
        <f>SUM(AH28:AY28)</f>
        <v>412958938.75999999</v>
      </c>
      <c r="BA28" s="202">
        <f>AZ28+AF28</f>
        <v>413000000</v>
      </c>
      <c r="BB28" s="38">
        <f>BA28-B28</f>
        <v>300000000</v>
      </c>
    </row>
    <row r="29" spans="1:54" ht="13.9" hidden="1" customHeight="1">
      <c r="A29" s="223"/>
      <c r="B29" s="184"/>
      <c r="C29" s="181"/>
      <c r="D29" s="181"/>
      <c r="E29" s="182"/>
      <c r="F29" s="6"/>
      <c r="G29" s="6"/>
      <c r="H29" s="3"/>
      <c r="I29" s="196"/>
      <c r="J29" s="196"/>
      <c r="K29" s="196"/>
      <c r="L29" s="196"/>
      <c r="M29" s="3">
        <f t="shared" ref="M29:AE29" si="47">M28/$B$28</f>
        <v>5.103185840707965E-5</v>
      </c>
      <c r="N29" s="196">
        <f t="shared" si="47"/>
        <v>0</v>
      </c>
      <c r="O29" s="196">
        <f t="shared" si="47"/>
        <v>0</v>
      </c>
      <c r="P29" s="196">
        <f t="shared" si="47"/>
        <v>0</v>
      </c>
      <c r="Q29" s="196">
        <f t="shared" si="47"/>
        <v>0</v>
      </c>
      <c r="R29" s="196">
        <f t="shared" si="47"/>
        <v>0</v>
      </c>
      <c r="S29" s="196">
        <f t="shared" si="47"/>
        <v>0</v>
      </c>
      <c r="T29" s="196">
        <f t="shared" si="47"/>
        <v>0</v>
      </c>
      <c r="U29" s="196">
        <f t="shared" si="47"/>
        <v>0</v>
      </c>
      <c r="V29" s="196">
        <f t="shared" si="47"/>
        <v>0</v>
      </c>
      <c r="W29" s="196">
        <f t="shared" si="47"/>
        <v>0</v>
      </c>
      <c r="X29" s="196">
        <f t="shared" si="47"/>
        <v>0</v>
      </c>
      <c r="Y29" s="196">
        <f t="shared" si="47"/>
        <v>0</v>
      </c>
      <c r="Z29" s="196">
        <f t="shared" si="47"/>
        <v>0</v>
      </c>
      <c r="AA29" s="196">
        <f t="shared" si="47"/>
        <v>0</v>
      </c>
      <c r="AB29" s="196">
        <f t="shared" si="47"/>
        <v>0</v>
      </c>
      <c r="AC29" s="196">
        <f t="shared" si="47"/>
        <v>0</v>
      </c>
      <c r="AD29" s="196">
        <f t="shared" si="47"/>
        <v>0</v>
      </c>
      <c r="AE29" s="196">
        <f t="shared" si="47"/>
        <v>0</v>
      </c>
      <c r="AF29" s="195"/>
      <c r="AG29" s="195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201"/>
      <c r="BA29" s="202"/>
      <c r="BB29" s="38"/>
    </row>
    <row r="30" spans="1:54">
      <c r="A30" s="222" t="s">
        <v>93</v>
      </c>
      <c r="B30" s="184">
        <v>0</v>
      </c>
      <c r="C30" s="181">
        <v>0</v>
      </c>
      <c r="D30" s="181">
        <v>300000000</v>
      </c>
      <c r="E30" s="182">
        <f t="shared" si="3"/>
        <v>300000000</v>
      </c>
      <c r="F30" s="6">
        <v>43363</v>
      </c>
      <c r="G30" s="6">
        <v>44166</v>
      </c>
      <c r="H30" s="3">
        <v>0</v>
      </c>
      <c r="I30" s="3">
        <v>0</v>
      </c>
      <c r="J30" s="3">
        <v>0</v>
      </c>
      <c r="K30" s="3">
        <v>0</v>
      </c>
      <c r="L30" s="11">
        <v>0</v>
      </c>
      <c r="M30" s="3"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95">
        <v>0</v>
      </c>
      <c r="AG30" s="195">
        <f>D30-AF30</f>
        <v>300000000</v>
      </c>
      <c r="AH30" s="11"/>
      <c r="AI30" s="11"/>
      <c r="AJ30" s="11"/>
      <c r="AK30" s="11">
        <f>$AG$30*'Milestone %'!O62</f>
        <v>2250000</v>
      </c>
      <c r="AL30" s="11">
        <f>$AG$30*'Milestone %'!P62</f>
        <v>4500000</v>
      </c>
      <c r="AM30" s="11">
        <f>$AG$30*'Milestone %'!Q62</f>
        <v>9750000</v>
      </c>
      <c r="AN30" s="11">
        <f>$AG$30*'Milestone %'!S62</f>
        <v>21000000.000000004</v>
      </c>
      <c r="AO30" s="11">
        <f>$AG$30*'Milestone %'!T62</f>
        <v>28500000</v>
      </c>
      <c r="AP30" s="11">
        <f>$AG$30*'Milestone %'!U62</f>
        <v>32250000</v>
      </c>
      <c r="AQ30" s="11">
        <f>$AG$30*'Milestone %'!V62</f>
        <v>35250000</v>
      </c>
      <c r="AR30" s="11">
        <f>$AG$30*'Milestone %'!X62</f>
        <v>30000000</v>
      </c>
      <c r="AS30" s="11">
        <f>$AG$30*'Milestone %'!Y62</f>
        <v>27000000</v>
      </c>
      <c r="AT30" s="11">
        <f>$AG$30*'Milestone %'!Z62</f>
        <v>24000000</v>
      </c>
      <c r="AU30" s="11">
        <f>$AG$30*'Milestone %'!AA62</f>
        <v>21000000.000000004</v>
      </c>
      <c r="AV30" s="11">
        <f>$AG$30*'Milestone %'!AC62</f>
        <v>17250000</v>
      </c>
      <c r="AW30" s="11">
        <f>$AG$30*'Milestone %'!AD62</f>
        <v>15750000</v>
      </c>
      <c r="AX30" s="11">
        <f>$AG$30*'Milestone %'!AE62</f>
        <v>18750000</v>
      </c>
      <c r="AY30" s="11">
        <f>$AG$30*'Milestone %'!AF62</f>
        <v>12750000</v>
      </c>
      <c r="AZ30" s="201">
        <f>SUM(AH30:AY30)</f>
        <v>300000000</v>
      </c>
      <c r="BA30" s="202">
        <f>AZ30+AF30</f>
        <v>300000000</v>
      </c>
      <c r="BB30" s="38">
        <f>BA30-B30</f>
        <v>300000000</v>
      </c>
    </row>
    <row r="31" spans="1:54" hidden="1">
      <c r="A31" s="223"/>
      <c r="B31" s="184"/>
      <c r="C31" s="181"/>
      <c r="D31" s="181"/>
      <c r="E31" s="182"/>
      <c r="F31" s="6"/>
      <c r="G31" s="6"/>
      <c r="H31" s="3"/>
      <c r="I31" s="196"/>
      <c r="J31" s="196"/>
      <c r="K31" s="196"/>
      <c r="L31" s="196"/>
      <c r="M31" s="3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5"/>
      <c r="AG31" s="195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201"/>
      <c r="BA31" s="202"/>
      <c r="BB31" s="38"/>
    </row>
    <row r="32" spans="1:54">
      <c r="A32" s="223" t="s">
        <v>94</v>
      </c>
      <c r="B32" s="184">
        <v>0</v>
      </c>
      <c r="C32" s="181">
        <v>133879395.56559807</v>
      </c>
      <c r="D32" s="181">
        <v>300000000</v>
      </c>
      <c r="E32" s="182">
        <f t="shared" si="3"/>
        <v>166120604.43440193</v>
      </c>
      <c r="F32" s="6">
        <v>43363</v>
      </c>
      <c r="G32" s="6">
        <v>44013</v>
      </c>
      <c r="H32" s="3">
        <v>0</v>
      </c>
      <c r="I32" s="3">
        <v>0</v>
      </c>
      <c r="J32" s="3">
        <v>0</v>
      </c>
      <c r="K32" s="3">
        <v>0</v>
      </c>
      <c r="L32" s="11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95">
        <f>SUM(H32:M32)</f>
        <v>0</v>
      </c>
      <c r="AG32" s="195">
        <f>D32-AF32</f>
        <v>300000000</v>
      </c>
      <c r="AH32" s="11"/>
      <c r="AI32" s="11"/>
      <c r="AJ32" s="11">
        <f>$AG$32*'Milestone %'!N67</f>
        <v>1500000</v>
      </c>
      <c r="AK32" s="11">
        <f>$AG$32*'Milestone %'!O67</f>
        <v>2250000</v>
      </c>
      <c r="AL32" s="11">
        <f>$AG$32*'Milestone %'!P67</f>
        <v>3150000</v>
      </c>
      <c r="AM32" s="11">
        <f>$AG$32*'Milestone %'!Q67</f>
        <v>6150000</v>
      </c>
      <c r="AN32" s="11">
        <f>$AG$32*'Milestone %'!S67</f>
        <v>9150000</v>
      </c>
      <c r="AO32" s="11">
        <f>$AG$32*'Milestone %'!T67</f>
        <v>12150000</v>
      </c>
      <c r="AP32" s="11">
        <f>$AG$32*'Milestone %'!U67</f>
        <v>15150000.000000002</v>
      </c>
      <c r="AQ32" s="11">
        <f>$AG$32*'Milestone %'!V67</f>
        <v>18150000</v>
      </c>
      <c r="AR32" s="11">
        <f>$AG$32*'Milestone %'!X67</f>
        <v>21149999.999999996</v>
      </c>
      <c r="AS32" s="11">
        <f>$AG$32*'Milestone %'!Y67</f>
        <v>24150000</v>
      </c>
      <c r="AT32" s="11">
        <f>$AG$32*'Milestone %'!Z67</f>
        <v>27150000</v>
      </c>
      <c r="AU32" s="11">
        <f>$AG$32*'Milestone %'!AA67</f>
        <v>30150000</v>
      </c>
      <c r="AV32" s="11">
        <f>$AG$32*'Milestone %'!AC67</f>
        <v>33150000</v>
      </c>
      <c r="AW32" s="11">
        <f>$AG$32*'Milestone %'!AD67</f>
        <v>36150000</v>
      </c>
      <c r="AX32" s="11">
        <f>$AG$32*'Milestone %'!AE67</f>
        <v>39150000</v>
      </c>
      <c r="AY32" s="11">
        <f>$AG$32*'Milestone %'!AF67</f>
        <v>21299999.999999996</v>
      </c>
      <c r="AZ32" s="201">
        <f>SUM(AH32:AY32)</f>
        <v>300000000</v>
      </c>
      <c r="BA32" s="202">
        <f>AZ32+AF32</f>
        <v>300000000</v>
      </c>
      <c r="BB32" s="38">
        <f>BA32-B32</f>
        <v>300000000</v>
      </c>
    </row>
    <row r="33" spans="1:54" hidden="1">
      <c r="A33" s="223"/>
      <c r="B33" s="184"/>
      <c r="C33" s="181"/>
      <c r="D33" s="181"/>
      <c r="E33" s="182"/>
      <c r="F33" s="6"/>
      <c r="G33" s="6"/>
      <c r="H33" s="3"/>
      <c r="I33" s="196">
        <f>I32/$C$32</f>
        <v>0</v>
      </c>
      <c r="J33" s="196">
        <f t="shared" ref="J33:AE33" si="48">J32/$C$32</f>
        <v>0</v>
      </c>
      <c r="K33" s="196">
        <f t="shared" si="48"/>
        <v>0</v>
      </c>
      <c r="L33" s="196">
        <f t="shared" si="48"/>
        <v>0</v>
      </c>
      <c r="M33" s="196">
        <f t="shared" si="48"/>
        <v>0</v>
      </c>
      <c r="N33" s="196">
        <f t="shared" si="48"/>
        <v>0</v>
      </c>
      <c r="O33" s="196">
        <f t="shared" si="48"/>
        <v>0</v>
      </c>
      <c r="P33" s="196">
        <f t="shared" si="48"/>
        <v>0</v>
      </c>
      <c r="Q33" s="196">
        <f t="shared" si="48"/>
        <v>0</v>
      </c>
      <c r="R33" s="196">
        <f t="shared" si="48"/>
        <v>0</v>
      </c>
      <c r="S33" s="196">
        <f t="shared" si="48"/>
        <v>0</v>
      </c>
      <c r="T33" s="196">
        <f t="shared" si="48"/>
        <v>0</v>
      </c>
      <c r="U33" s="196">
        <f t="shared" si="48"/>
        <v>0</v>
      </c>
      <c r="V33" s="196">
        <f t="shared" si="48"/>
        <v>0</v>
      </c>
      <c r="W33" s="196">
        <f t="shared" si="48"/>
        <v>0</v>
      </c>
      <c r="X33" s="196">
        <f t="shared" si="48"/>
        <v>0</v>
      </c>
      <c r="Y33" s="196">
        <f t="shared" si="48"/>
        <v>0</v>
      </c>
      <c r="Z33" s="196">
        <f t="shared" si="48"/>
        <v>0</v>
      </c>
      <c r="AA33" s="196">
        <f t="shared" si="48"/>
        <v>0</v>
      </c>
      <c r="AB33" s="196">
        <f t="shared" si="48"/>
        <v>0</v>
      </c>
      <c r="AC33" s="196">
        <f t="shared" si="48"/>
        <v>0</v>
      </c>
      <c r="AD33" s="196">
        <f t="shared" si="48"/>
        <v>0</v>
      </c>
      <c r="AE33" s="196">
        <f t="shared" si="48"/>
        <v>0</v>
      </c>
      <c r="AF33" s="195"/>
      <c r="AG33" s="195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201"/>
      <c r="BA33" s="201"/>
      <c r="BB33" s="38"/>
    </row>
    <row r="34" spans="1:54">
      <c r="A34" s="223" t="s">
        <v>95</v>
      </c>
      <c r="B34" s="184">
        <v>0</v>
      </c>
      <c r="C34" s="181">
        <v>156192628.15986443</v>
      </c>
      <c r="D34" s="181">
        <v>350000000</v>
      </c>
      <c r="E34" s="182">
        <f t="shared" si="3"/>
        <v>193807371.84013557</v>
      </c>
      <c r="F34" s="6">
        <v>43363</v>
      </c>
      <c r="G34" s="6">
        <v>43983</v>
      </c>
      <c r="H34" s="3">
        <v>0</v>
      </c>
      <c r="I34" s="3">
        <v>0</v>
      </c>
      <c r="J34" s="3">
        <v>0</v>
      </c>
      <c r="K34" s="3">
        <v>0</v>
      </c>
      <c r="L34" s="11">
        <v>0</v>
      </c>
      <c r="M34" s="3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95">
        <f>SUM(H34:M34)</f>
        <v>0</v>
      </c>
      <c r="AG34" s="195">
        <f>D34-AF34</f>
        <v>350000000</v>
      </c>
      <c r="AH34" s="11"/>
      <c r="AI34" s="11"/>
      <c r="AJ34" s="11">
        <f>$AG$34*'Milestone %'!N72</f>
        <v>1750000</v>
      </c>
      <c r="AK34" s="11">
        <f>$AG$34*'Milestone %'!O72</f>
        <v>2625000</v>
      </c>
      <c r="AL34" s="11">
        <f>$AG$34*'Milestone %'!P72</f>
        <v>3675000</v>
      </c>
      <c r="AM34" s="11">
        <f>$AG$34*'Milestone %'!Q72</f>
        <v>7175000</v>
      </c>
      <c r="AN34" s="11">
        <f>$AG$34*'Milestone %'!S72</f>
        <v>10675000</v>
      </c>
      <c r="AO34" s="11">
        <f>$AG$34*'Milestone %'!T72</f>
        <v>14175000</v>
      </c>
      <c r="AP34" s="11">
        <f>$AG$34*'Milestone %'!U72</f>
        <v>17675000</v>
      </c>
      <c r="AQ34" s="11">
        <f>$AG$34*'Milestone %'!V72</f>
        <v>21175000</v>
      </c>
      <c r="AR34" s="11">
        <f>$AG$34*'Milestone %'!X72</f>
        <v>24674999.999999996</v>
      </c>
      <c r="AS34" s="11">
        <f>$AG$34*'Milestone %'!Y72</f>
        <v>28175000</v>
      </c>
      <c r="AT34" s="11">
        <f>$AG$34*'Milestone %'!Z72</f>
        <v>31675000</v>
      </c>
      <c r="AU34" s="11">
        <f>$AG$34*'Milestone %'!AA72</f>
        <v>35175000</v>
      </c>
      <c r="AV34" s="11">
        <f>$AG$34*'Milestone %'!AC72</f>
        <v>38675000</v>
      </c>
      <c r="AW34" s="11">
        <f>$AG$34*'Milestone %'!AD72</f>
        <v>42175000</v>
      </c>
      <c r="AX34" s="11">
        <f>$AG$34*'Milestone %'!AE72</f>
        <v>45675000</v>
      </c>
      <c r="AY34" s="11">
        <f>$AG$34*'Milestone %'!AF72</f>
        <v>24849999.999999996</v>
      </c>
      <c r="AZ34" s="201">
        <f>SUM(AH34:AY34)</f>
        <v>350000000</v>
      </c>
      <c r="BA34" s="202">
        <f>AZ34+AF34</f>
        <v>350000000</v>
      </c>
      <c r="BB34" s="38">
        <f>BA34-B34</f>
        <v>350000000</v>
      </c>
    </row>
    <row r="35" spans="1:54" hidden="1">
      <c r="A35" s="93"/>
      <c r="B35" s="80"/>
      <c r="C35" s="80"/>
      <c r="D35" s="80"/>
      <c r="E35" s="185"/>
      <c r="F35" s="82"/>
      <c r="G35" s="82"/>
      <c r="H35" s="83"/>
      <c r="I35" s="196">
        <f>I34/$C$34</f>
        <v>0</v>
      </c>
      <c r="J35" s="196">
        <f t="shared" ref="J35:AE35" si="49">J34/$C$34</f>
        <v>0</v>
      </c>
      <c r="K35" s="196">
        <f t="shared" si="49"/>
        <v>0</v>
      </c>
      <c r="L35" s="196">
        <f t="shared" si="49"/>
        <v>0</v>
      </c>
      <c r="M35" s="196">
        <f t="shared" si="49"/>
        <v>0</v>
      </c>
      <c r="N35" s="196">
        <f t="shared" si="49"/>
        <v>0</v>
      </c>
      <c r="O35" s="196">
        <f t="shared" si="49"/>
        <v>0</v>
      </c>
      <c r="P35" s="196">
        <f t="shared" si="49"/>
        <v>0</v>
      </c>
      <c r="Q35" s="196">
        <f t="shared" si="49"/>
        <v>0</v>
      </c>
      <c r="R35" s="196">
        <f t="shared" si="49"/>
        <v>0</v>
      </c>
      <c r="S35" s="196">
        <f t="shared" si="49"/>
        <v>0</v>
      </c>
      <c r="T35" s="196">
        <f t="shared" si="49"/>
        <v>0</v>
      </c>
      <c r="U35" s="196">
        <f t="shared" si="49"/>
        <v>0</v>
      </c>
      <c r="V35" s="196">
        <f t="shared" si="49"/>
        <v>0</v>
      </c>
      <c r="W35" s="196">
        <f t="shared" si="49"/>
        <v>0</v>
      </c>
      <c r="X35" s="196">
        <f t="shared" si="49"/>
        <v>0</v>
      </c>
      <c r="Y35" s="196">
        <f t="shared" si="49"/>
        <v>0</v>
      </c>
      <c r="Z35" s="196">
        <f t="shared" si="49"/>
        <v>0</v>
      </c>
      <c r="AA35" s="196">
        <f t="shared" si="49"/>
        <v>0</v>
      </c>
      <c r="AB35" s="196">
        <f t="shared" si="49"/>
        <v>0</v>
      </c>
      <c r="AC35" s="196">
        <f t="shared" si="49"/>
        <v>0</v>
      </c>
      <c r="AD35" s="196">
        <f t="shared" si="49"/>
        <v>0</v>
      </c>
      <c r="AE35" s="196">
        <f t="shared" si="49"/>
        <v>0</v>
      </c>
      <c r="AF35" s="197"/>
      <c r="AG35" s="197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3"/>
      <c r="BA35" s="204"/>
      <c r="BB35" s="38"/>
    </row>
    <row r="36" spans="1:54" hidden="1">
      <c r="A36" s="68" t="s">
        <v>86</v>
      </c>
      <c r="B36" s="183">
        <f>SUM(B18+B20+B22+B24+B26+B28+B30+B32+B34)</f>
        <v>1003570050</v>
      </c>
      <c r="C36" s="183">
        <f t="shared" ref="C36:D36" si="50">SUM(C18+C20+C22+C24+C26+C28+C30+C32+C34)</f>
        <v>290072023.7254625</v>
      </c>
      <c r="D36" s="183">
        <f t="shared" si="50"/>
        <v>4752530619</v>
      </c>
      <c r="E36" s="183">
        <f>SUM(E18+E20+E22+E24+E26+E28+E30+E32+E34)</f>
        <v>3458888545.2745376</v>
      </c>
      <c r="F36" s="183"/>
      <c r="G36" s="183"/>
      <c r="H36" s="183">
        <f t="shared" ref="H36:AD36" si="51">SUM(H18+H20+H22+H24+H26+H28+H30+H32+H34)</f>
        <v>0</v>
      </c>
      <c r="I36" s="183">
        <f t="shared" si="51"/>
        <v>4145.2199999999993</v>
      </c>
      <c r="J36" s="183">
        <f t="shared" si="51"/>
        <v>74142.680000000008</v>
      </c>
      <c r="K36" s="183">
        <f t="shared" si="51"/>
        <v>145529.36000000002</v>
      </c>
      <c r="L36" s="183">
        <f t="shared" si="51"/>
        <v>4470873.8599999994</v>
      </c>
      <c r="M36" s="183">
        <f t="shared" si="51"/>
        <v>7919477.5499999998</v>
      </c>
      <c r="N36" s="183">
        <f t="shared" si="51"/>
        <v>0</v>
      </c>
      <c r="O36" s="183">
        <f t="shared" si="51"/>
        <v>0</v>
      </c>
      <c r="P36" s="183">
        <f t="shared" si="51"/>
        <v>0</v>
      </c>
      <c r="Q36" s="183">
        <f t="shared" si="51"/>
        <v>0</v>
      </c>
      <c r="R36" s="183">
        <f t="shared" si="51"/>
        <v>0</v>
      </c>
      <c r="S36" s="183">
        <f t="shared" si="51"/>
        <v>0</v>
      </c>
      <c r="T36" s="183">
        <f t="shared" si="51"/>
        <v>0</v>
      </c>
      <c r="U36" s="183">
        <f t="shared" si="51"/>
        <v>0</v>
      </c>
      <c r="V36" s="183">
        <f t="shared" si="51"/>
        <v>0</v>
      </c>
      <c r="W36" s="183">
        <f t="shared" si="51"/>
        <v>0</v>
      </c>
      <c r="X36" s="183">
        <f t="shared" si="51"/>
        <v>0</v>
      </c>
      <c r="Y36" s="183">
        <f t="shared" si="51"/>
        <v>0</v>
      </c>
      <c r="Z36" s="183">
        <f t="shared" si="51"/>
        <v>0</v>
      </c>
      <c r="AA36" s="183">
        <f t="shared" si="51"/>
        <v>0</v>
      </c>
      <c r="AB36" s="183">
        <f t="shared" si="51"/>
        <v>0</v>
      </c>
      <c r="AC36" s="183">
        <f t="shared" si="51"/>
        <v>0</v>
      </c>
      <c r="AD36" s="183">
        <f t="shared" si="51"/>
        <v>0</v>
      </c>
      <c r="AE36" s="183">
        <f>SUM(AE18+AE20+AE22+AE24+AE26+AE28+AE30+AE32+AE34)</f>
        <v>0</v>
      </c>
      <c r="AF36" s="183">
        <f>SUM(AF18+AF20+AF22+AF24+AF26+AF28+AF30+AF32+AF34)</f>
        <v>12614168.670000002</v>
      </c>
      <c r="AG36" s="183">
        <f>SUM(AG18+AG20+AG22+AG24+AG26+AG28+AG30+AG32+AG34)</f>
        <v>4739916450.3299999</v>
      </c>
      <c r="AH36" s="183">
        <f>SUM(AH18+AH20+AH22+AH24+AH26+AH28+AH30+AH32+AH34)</f>
        <v>18882525.137334999</v>
      </c>
      <c r="AI36" s="183">
        <f t="shared" ref="AI36:BA36" si="52">SUM(AI18+AI20+AI22+AI24+AI26+AI28+AI30+AI32+AI34)</f>
        <v>30590168.605899002</v>
      </c>
      <c r="AJ36" s="183">
        <f t="shared" si="52"/>
        <v>63663035.153993011</v>
      </c>
      <c r="AK36" s="183">
        <f t="shared" si="52"/>
        <v>110966378.75474702</v>
      </c>
      <c r="AL36" s="183">
        <f t="shared" si="52"/>
        <v>153065543.25804698</v>
      </c>
      <c r="AM36" s="183">
        <f t="shared" si="52"/>
        <v>183852027.463947</v>
      </c>
      <c r="AN36" s="183">
        <f t="shared" si="52"/>
        <v>276317042.18439698</v>
      </c>
      <c r="AO36" s="183">
        <f t="shared" si="52"/>
        <v>348162201.27124703</v>
      </c>
      <c r="AP36" s="183">
        <f t="shared" si="52"/>
        <v>405786156.90037197</v>
      </c>
      <c r="AQ36" s="183">
        <f t="shared" si="52"/>
        <v>485958484.18747199</v>
      </c>
      <c r="AR36" s="183">
        <f t="shared" si="52"/>
        <v>428064856.978221</v>
      </c>
      <c r="AS36" s="183">
        <f t="shared" si="52"/>
        <v>381226436.70763302</v>
      </c>
      <c r="AT36" s="183">
        <f t="shared" si="52"/>
        <v>342537781.62568104</v>
      </c>
      <c r="AU36" s="183">
        <f t="shared" si="52"/>
        <v>324435150.32360601</v>
      </c>
      <c r="AV36" s="183">
        <f t="shared" si="52"/>
        <v>305836659.95147204</v>
      </c>
      <c r="AW36" s="183">
        <f t="shared" si="52"/>
        <v>297039150.005597</v>
      </c>
      <c r="AX36" s="183">
        <f t="shared" si="52"/>
        <v>343875398.14699697</v>
      </c>
      <c r="AY36" s="183">
        <f t="shared" si="52"/>
        <v>239657453.67333701</v>
      </c>
      <c r="AZ36" s="183">
        <f t="shared" si="52"/>
        <v>4739916450.3300009</v>
      </c>
      <c r="BA36" s="183">
        <f t="shared" si="52"/>
        <v>4752530619</v>
      </c>
      <c r="BB36" s="38"/>
    </row>
    <row r="37" spans="1:54">
      <c r="A37" s="12" t="s">
        <v>31</v>
      </c>
      <c r="B37" s="13"/>
      <c r="C37" s="13"/>
      <c r="D37" s="13"/>
      <c r="E37" s="13"/>
      <c r="F37" s="14"/>
      <c r="G37" s="14"/>
      <c r="H37" s="15"/>
      <c r="I37" s="198">
        <f>I54/$B$54</f>
        <v>0</v>
      </c>
      <c r="J37" s="198">
        <f>J54/$B$54</f>
        <v>1.2872109090909093E-4</v>
      </c>
      <c r="K37" s="198">
        <f t="shared" ref="K37:AE37" si="53">K54/$B$54</f>
        <v>1.912379393939394E-4</v>
      </c>
      <c r="L37" s="198">
        <f t="shared" si="53"/>
        <v>1.4553412121212118E-4</v>
      </c>
      <c r="M37" s="198">
        <f t="shared" si="53"/>
        <v>5.7667757575757581E-5</v>
      </c>
      <c r="N37" s="198">
        <f t="shared" si="53"/>
        <v>0</v>
      </c>
      <c r="O37" s="198">
        <f t="shared" si="53"/>
        <v>0</v>
      </c>
      <c r="P37" s="198">
        <f t="shared" si="53"/>
        <v>0</v>
      </c>
      <c r="Q37" s="198">
        <f t="shared" si="53"/>
        <v>0</v>
      </c>
      <c r="R37" s="198">
        <f t="shared" si="53"/>
        <v>0</v>
      </c>
      <c r="S37" s="198">
        <f t="shared" si="53"/>
        <v>0</v>
      </c>
      <c r="T37" s="198">
        <f t="shared" si="53"/>
        <v>0</v>
      </c>
      <c r="U37" s="198">
        <f t="shared" si="53"/>
        <v>0</v>
      </c>
      <c r="V37" s="198">
        <f t="shared" si="53"/>
        <v>0</v>
      </c>
      <c r="W37" s="198">
        <f t="shared" si="53"/>
        <v>0</v>
      </c>
      <c r="X37" s="198">
        <f t="shared" si="53"/>
        <v>0</v>
      </c>
      <c r="Y37" s="198">
        <f t="shared" si="53"/>
        <v>0</v>
      </c>
      <c r="Z37" s="198">
        <f t="shared" si="53"/>
        <v>0</v>
      </c>
      <c r="AA37" s="198">
        <f t="shared" si="53"/>
        <v>0</v>
      </c>
      <c r="AB37" s="198">
        <f t="shared" si="53"/>
        <v>0</v>
      </c>
      <c r="AC37" s="198">
        <f t="shared" si="53"/>
        <v>0</v>
      </c>
      <c r="AD37" s="198">
        <f t="shared" si="53"/>
        <v>0</v>
      </c>
      <c r="AE37" s="198">
        <f t="shared" si="53"/>
        <v>0</v>
      </c>
      <c r="AF37" s="15"/>
      <c r="AG37" s="1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6"/>
      <c r="BA37" s="206"/>
      <c r="BB37" s="38">
        <f>BA37-B37</f>
        <v>0</v>
      </c>
    </row>
    <row r="38" spans="1:54">
      <c r="A38" s="222" t="s">
        <v>96</v>
      </c>
      <c r="B38" s="184">
        <v>75000000</v>
      </c>
      <c r="C38" s="181">
        <v>0</v>
      </c>
      <c r="D38" s="181">
        <v>225000000</v>
      </c>
      <c r="E38" s="182">
        <f>D38-B38-C38</f>
        <v>150000000</v>
      </c>
      <c r="F38" s="6">
        <v>43363</v>
      </c>
      <c r="G38" s="6">
        <v>43891</v>
      </c>
      <c r="H38" s="3">
        <v>0</v>
      </c>
      <c r="I38" s="3">
        <v>0</v>
      </c>
      <c r="J38" s="3">
        <v>15525.61</v>
      </c>
      <c r="K38" s="3">
        <v>16740.759999999998</v>
      </c>
      <c r="L38" s="11">
        <v>11666.27</v>
      </c>
      <c r="M38" s="3">
        <v>3869.49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95">
        <f>SUM(H38:AE38)</f>
        <v>47802.13</v>
      </c>
      <c r="AG38" s="195">
        <f>D38-AF38</f>
        <v>224952197.87</v>
      </c>
      <c r="AH38" s="11">
        <f>$AG$38*'Milestone %'!K78</f>
        <v>2294512.4182740003</v>
      </c>
      <c r="AI38" s="11">
        <f>$AG$38*'Milestone %'!L78</f>
        <v>2631940.7150790002</v>
      </c>
      <c r="AJ38" s="11">
        <f>$AG$38*'Milestone %'!N78</f>
        <v>4881462.6937790001</v>
      </c>
      <c r="AK38" s="11">
        <f>$AG$38*'Milestone %'!O78</f>
        <v>8255745.6618290013</v>
      </c>
      <c r="AL38" s="11">
        <f>$AG$38*'Milestone %'!P78</f>
        <v>10505267.640528999</v>
      </c>
      <c r="AM38" s="11">
        <f>$AG$38*'Milestone %'!Q78</f>
        <v>11630028.629879002</v>
      </c>
      <c r="AN38" s="11">
        <f>$AG$38*'Milestone %'!S78</f>
        <v>13879550.608579</v>
      </c>
      <c r="AO38" s="11">
        <f>$AG$38*'Milestone %'!T78</f>
        <v>19503355.555328999</v>
      </c>
      <c r="AP38" s="11">
        <f>$AG$38*'Milestone %'!U78</f>
        <v>22315258.028704002</v>
      </c>
      <c r="AQ38" s="11">
        <f>$AG$38*'Milestone %'!V78</f>
        <v>24564780.007404</v>
      </c>
      <c r="AR38" s="11">
        <f>$AG$38*'Milestone %'!X78</f>
        <v>20628116.544679001</v>
      </c>
      <c r="AS38" s="11">
        <f>$AG$38*'Milestone %'!Y78</f>
        <v>16129072.587279003</v>
      </c>
      <c r="AT38" s="11">
        <f>$AG$38*'Milestone %'!Z78</f>
        <v>11697514.289240001</v>
      </c>
      <c r="AU38" s="11">
        <f>$AG$38*'Milestone %'!AA78</f>
        <v>9403001.8709660005</v>
      </c>
      <c r="AV38" s="11">
        <f>$AG$38*'Milestone %'!AC78</f>
        <v>11067648.135204</v>
      </c>
      <c r="AW38" s="11">
        <f>$AG$38*'Milestone %'!AD78</f>
        <v>12192409.124553999</v>
      </c>
      <c r="AX38" s="11">
        <f>$AG$38*'Milestone %'!AE78</f>
        <v>14441931.103254002</v>
      </c>
      <c r="AY38" s="11">
        <f>$AG$38*'Milestone %'!AF78</f>
        <v>8930602.2554390002</v>
      </c>
      <c r="AZ38" s="201">
        <f>SUM(AH38:AY38)</f>
        <v>224952197.87</v>
      </c>
      <c r="BA38" s="202">
        <f>AZ38+AF38</f>
        <v>225000000</v>
      </c>
      <c r="BB38" s="38">
        <f>BA38-B38</f>
        <v>150000000</v>
      </c>
    </row>
    <row r="39" spans="1:54" hidden="1">
      <c r="A39" s="223"/>
      <c r="B39" s="181"/>
      <c r="C39" s="181"/>
      <c r="D39" s="181"/>
      <c r="E39" s="182"/>
      <c r="F39" s="6"/>
      <c r="G39" s="6"/>
      <c r="H39" s="3"/>
      <c r="I39" s="196"/>
      <c r="J39" s="196"/>
      <c r="K39" s="196"/>
      <c r="L39" s="196"/>
      <c r="M39" s="3">
        <f t="shared" ref="M39:AE39" si="54">M38/$B$38</f>
        <v>5.1593199999999999E-5</v>
      </c>
      <c r="N39" s="196">
        <f t="shared" si="54"/>
        <v>0</v>
      </c>
      <c r="O39" s="196">
        <f t="shared" si="54"/>
        <v>0</v>
      </c>
      <c r="P39" s="196">
        <f t="shared" si="54"/>
        <v>0</v>
      </c>
      <c r="Q39" s="196">
        <f t="shared" si="54"/>
        <v>0</v>
      </c>
      <c r="R39" s="196">
        <f t="shared" si="54"/>
        <v>0</v>
      </c>
      <c r="S39" s="196">
        <f t="shared" si="54"/>
        <v>0</v>
      </c>
      <c r="T39" s="196">
        <f t="shared" si="54"/>
        <v>0</v>
      </c>
      <c r="U39" s="196">
        <f t="shared" si="54"/>
        <v>0</v>
      </c>
      <c r="V39" s="196">
        <f t="shared" si="54"/>
        <v>0</v>
      </c>
      <c r="W39" s="196">
        <f t="shared" si="54"/>
        <v>0</v>
      </c>
      <c r="X39" s="196">
        <f t="shared" si="54"/>
        <v>0</v>
      </c>
      <c r="Y39" s="196">
        <f t="shared" si="54"/>
        <v>0</v>
      </c>
      <c r="Z39" s="196">
        <f t="shared" si="54"/>
        <v>0</v>
      </c>
      <c r="AA39" s="196">
        <f t="shared" si="54"/>
        <v>0</v>
      </c>
      <c r="AB39" s="196">
        <f t="shared" si="54"/>
        <v>0</v>
      </c>
      <c r="AC39" s="196">
        <f t="shared" si="54"/>
        <v>0</v>
      </c>
      <c r="AD39" s="196">
        <f t="shared" si="54"/>
        <v>0</v>
      </c>
      <c r="AE39" s="196">
        <f t="shared" si="54"/>
        <v>0</v>
      </c>
      <c r="AF39" s="195"/>
      <c r="AG39" s="195"/>
      <c r="AH39" s="11">
        <f>$AG$38*'Milestone %'!K79</f>
        <v>0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201"/>
      <c r="BA39" s="202"/>
      <c r="BB39" s="38"/>
    </row>
    <row r="40" spans="1:54">
      <c r="A40" s="222" t="s">
        <v>97</v>
      </c>
      <c r="B40" s="184">
        <v>10000000</v>
      </c>
      <c r="C40" s="181">
        <v>0</v>
      </c>
      <c r="D40" s="181">
        <v>35000000</v>
      </c>
      <c r="E40" s="182">
        <f>D40-B40-C40</f>
        <v>25000000</v>
      </c>
      <c r="F40" s="6">
        <v>43363</v>
      </c>
      <c r="G40" s="6">
        <v>43891</v>
      </c>
      <c r="H40" s="3">
        <v>0</v>
      </c>
      <c r="I40" s="3">
        <v>0</v>
      </c>
      <c r="J40" s="3">
        <v>2769.3999999999996</v>
      </c>
      <c r="K40" s="3">
        <v>1881.74</v>
      </c>
      <c r="L40" s="11">
        <v>0</v>
      </c>
      <c r="M40" s="3">
        <v>727.26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95">
        <f>SUM(H40:AE40)</f>
        <v>5378.4</v>
      </c>
      <c r="AG40" s="195">
        <f>D40-AF40</f>
        <v>34994621.600000001</v>
      </c>
      <c r="AH40" s="11">
        <f>$AG$40*'Milestone %'!K83</f>
        <v>356945.14032000006</v>
      </c>
      <c r="AI40" s="11">
        <f>$AG$40*'Milestone %'!L83</f>
        <v>409437.07272000005</v>
      </c>
      <c r="AJ40" s="11">
        <f>$AG$40*'Milestone %'!N83</f>
        <v>759383.28872000007</v>
      </c>
      <c r="AK40" s="11">
        <f>$AG$40*'Milestone %'!O83</f>
        <v>1284302.6127200001</v>
      </c>
      <c r="AL40" s="11">
        <f>$AG$40*'Milestone %'!P83</f>
        <v>1634248.8287200001</v>
      </c>
      <c r="AM40" s="11">
        <f>$AG$40*'Milestone %'!Q83</f>
        <v>1809221.9367200001</v>
      </c>
      <c r="AN40" s="11">
        <f>$AG$40*'Milestone %'!S83</f>
        <v>2159168.1527200001</v>
      </c>
      <c r="AO40" s="11">
        <f>$AG$40*'Milestone %'!T83</f>
        <v>3034033.6927200002</v>
      </c>
      <c r="AP40" s="11">
        <f>$AG$40*'Milestone %'!U83</f>
        <v>3471466.4627200007</v>
      </c>
      <c r="AQ40" s="11">
        <f>$AG$40*'Milestone %'!V83</f>
        <v>3821412.6787199997</v>
      </c>
      <c r="AR40" s="11">
        <f>$AG$40*'Milestone %'!X83</f>
        <v>3209006.8007200002</v>
      </c>
      <c r="AS40" s="11">
        <f>$AG$40*'Milestone %'!Y83</f>
        <v>2509114.3687200006</v>
      </c>
      <c r="AT40" s="11">
        <f>$AG$40*'Milestone %'!Z83</f>
        <v>1819720.3232000002</v>
      </c>
      <c r="AU40" s="11">
        <f>$AG$40*'Milestone %'!AA83</f>
        <v>1462775.1828800002</v>
      </c>
      <c r="AV40" s="11">
        <f>$AG$40*'Milestone %'!AC83</f>
        <v>1721735.3827200001</v>
      </c>
      <c r="AW40" s="11">
        <f>$AG$40*'Milestone %'!AD83</f>
        <v>1896708.4907200001</v>
      </c>
      <c r="AX40" s="11">
        <f>$AG$40*'Milestone %'!AE83</f>
        <v>2246654.7067200001</v>
      </c>
      <c r="AY40" s="11">
        <f>$AG$40*'Milestone %'!AF83</f>
        <v>1389286.47752</v>
      </c>
      <c r="AZ40" s="201">
        <f>SUM(AH40:AY40)</f>
        <v>34994621.600000001</v>
      </c>
      <c r="BA40" s="202">
        <f>AZ40+AF40</f>
        <v>35000000</v>
      </c>
      <c r="BB40" s="38">
        <f>BA40-B40</f>
        <v>25000000</v>
      </c>
    </row>
    <row r="41" spans="1:54" hidden="1">
      <c r="A41" s="223"/>
      <c r="B41" s="181"/>
      <c r="C41" s="181"/>
      <c r="D41" s="181"/>
      <c r="E41" s="182"/>
      <c r="F41" s="6"/>
      <c r="G41" s="6"/>
      <c r="H41" s="3"/>
      <c r="I41" s="196"/>
      <c r="J41" s="196"/>
      <c r="K41" s="196"/>
      <c r="L41" s="196"/>
      <c r="M41" s="3">
        <f t="shared" ref="M41:AE41" si="55">M40/$B$40</f>
        <v>7.2725999999999995E-5</v>
      </c>
      <c r="N41" s="196">
        <f t="shared" si="55"/>
        <v>0</v>
      </c>
      <c r="O41" s="196">
        <f t="shared" si="55"/>
        <v>0</v>
      </c>
      <c r="P41" s="196">
        <f t="shared" si="55"/>
        <v>0</v>
      </c>
      <c r="Q41" s="196">
        <f t="shared" si="55"/>
        <v>0</v>
      </c>
      <c r="R41" s="196">
        <f t="shared" si="55"/>
        <v>0</v>
      </c>
      <c r="S41" s="196">
        <f t="shared" si="55"/>
        <v>0</v>
      </c>
      <c r="T41" s="196">
        <f t="shared" si="55"/>
        <v>0</v>
      </c>
      <c r="U41" s="196">
        <f t="shared" si="55"/>
        <v>0</v>
      </c>
      <c r="V41" s="196">
        <f t="shared" si="55"/>
        <v>0</v>
      </c>
      <c r="W41" s="196">
        <f t="shared" si="55"/>
        <v>0</v>
      </c>
      <c r="X41" s="196">
        <f t="shared" si="55"/>
        <v>0</v>
      </c>
      <c r="Y41" s="196">
        <f t="shared" si="55"/>
        <v>0</v>
      </c>
      <c r="Z41" s="196">
        <f t="shared" si="55"/>
        <v>0</v>
      </c>
      <c r="AA41" s="196">
        <f t="shared" si="55"/>
        <v>0</v>
      </c>
      <c r="AB41" s="196">
        <f t="shared" si="55"/>
        <v>0</v>
      </c>
      <c r="AC41" s="196">
        <f t="shared" si="55"/>
        <v>0</v>
      </c>
      <c r="AD41" s="196">
        <f t="shared" si="55"/>
        <v>0</v>
      </c>
      <c r="AE41" s="196">
        <f t="shared" si="55"/>
        <v>0</v>
      </c>
      <c r="AF41" s="195"/>
      <c r="AG41" s="195"/>
      <c r="AH41" s="11">
        <f>$AG$38*'Milestone %'!K81</f>
        <v>0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201"/>
      <c r="BA41" s="202"/>
      <c r="BB41" s="38"/>
    </row>
    <row r="42" spans="1:54">
      <c r="A42" s="222" t="s">
        <v>98</v>
      </c>
      <c r="B42" s="184">
        <v>30000000</v>
      </c>
      <c r="C42" s="181">
        <v>0</v>
      </c>
      <c r="D42" s="181">
        <v>40000000</v>
      </c>
      <c r="E42" s="182">
        <f>D42-B42-C42</f>
        <v>10000000</v>
      </c>
      <c r="F42" s="6">
        <v>43363</v>
      </c>
      <c r="G42" s="6">
        <v>43891</v>
      </c>
      <c r="H42" s="3">
        <v>0</v>
      </c>
      <c r="I42" s="3">
        <v>0</v>
      </c>
      <c r="J42" s="3">
        <v>0</v>
      </c>
      <c r="K42" s="3">
        <v>0</v>
      </c>
      <c r="L42" s="11">
        <v>0</v>
      </c>
      <c r="M42" s="3">
        <v>523.21999999999991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95">
        <f>SUM(H42:AE42)</f>
        <v>523.21999999999991</v>
      </c>
      <c r="AG42" s="195">
        <f>D42-AF42</f>
        <v>39999476.780000001</v>
      </c>
      <c r="AH42" s="11">
        <f>$AG$42*'Milestone %'!K88</f>
        <v>407994.66315600002</v>
      </c>
      <c r="AI42" s="11">
        <f>$AG$42*'Milestone %'!L88</f>
        <v>467993.87832600001</v>
      </c>
      <c r="AJ42" s="11">
        <f>$AG$42*'Milestone %'!N88</f>
        <v>867988.64612600009</v>
      </c>
      <c r="AK42" s="11">
        <f>$AG$42*'Milestone %'!O88</f>
        <v>1467980.7978260003</v>
      </c>
      <c r="AL42" s="11">
        <f>$AG$42*'Milestone %'!P88</f>
        <v>1867975.5656260001</v>
      </c>
      <c r="AM42" s="11">
        <f>$AG$42*'Milestone %'!Q88</f>
        <v>2067972.9495260001</v>
      </c>
      <c r="AN42" s="11">
        <f>$AG$42*'Milestone %'!S88</f>
        <v>2467967.7173259999</v>
      </c>
      <c r="AO42" s="11">
        <f>$AG$42*'Milestone %'!T88</f>
        <v>3467954.6368260002</v>
      </c>
      <c r="AP42" s="11">
        <f>$AG$42*'Milestone %'!U88</f>
        <v>3967948.0965760006</v>
      </c>
      <c r="AQ42" s="11">
        <f>$AG$42*'Milestone %'!V88</f>
        <v>4367942.8643760001</v>
      </c>
      <c r="AR42" s="11">
        <f>$AG$42*'Milestone %'!X88</f>
        <v>3667952.0207260004</v>
      </c>
      <c r="AS42" s="11">
        <f>$AG$42*'Milestone %'!Y88</f>
        <v>2867962.4851260008</v>
      </c>
      <c r="AT42" s="11">
        <f>$AG$42*'Milestone %'!Z88</f>
        <v>2079972.7925600002</v>
      </c>
      <c r="AU42" s="11">
        <f>$AG$42*'Milestone %'!AA88</f>
        <v>1671978.1294040002</v>
      </c>
      <c r="AV42" s="11">
        <f>$AG$42*'Milestone %'!AC88</f>
        <v>1967974.2575760002</v>
      </c>
      <c r="AW42" s="11">
        <f>$AG$42*'Milestone %'!AD88</f>
        <v>2167971.6414760002</v>
      </c>
      <c r="AX42" s="11">
        <f>$AG$42*'Milestone %'!AE88</f>
        <v>2567966.4092760002</v>
      </c>
      <c r="AY42" s="11">
        <f>$AG$42*'Milestone %'!AF88</f>
        <v>1587979.228166</v>
      </c>
      <c r="AZ42" s="201">
        <f>SUM(AH42:AY42)</f>
        <v>39999476.780000001</v>
      </c>
      <c r="BA42" s="202">
        <f>AZ42+AF42</f>
        <v>40000000</v>
      </c>
      <c r="BB42" s="38">
        <f t="shared" ref="BB42:BB56" si="56">BA42-B42</f>
        <v>10000000</v>
      </c>
    </row>
    <row r="43" spans="1:54" hidden="1">
      <c r="A43" s="223"/>
      <c r="B43" s="181"/>
      <c r="C43" s="181"/>
      <c r="D43" s="181"/>
      <c r="E43" s="182"/>
      <c r="F43" s="6"/>
      <c r="G43" s="6"/>
      <c r="H43" s="3"/>
      <c r="I43" s="196"/>
      <c r="J43" s="196"/>
      <c r="K43" s="196"/>
      <c r="L43" s="196"/>
      <c r="M43" s="3">
        <f t="shared" ref="M43:AE43" si="57">M42/$B$42</f>
        <v>1.7440666666666664E-5</v>
      </c>
      <c r="N43" s="196">
        <f t="shared" si="57"/>
        <v>0</v>
      </c>
      <c r="O43" s="196">
        <f t="shared" si="57"/>
        <v>0</v>
      </c>
      <c r="P43" s="196">
        <f t="shared" si="57"/>
        <v>0</v>
      </c>
      <c r="Q43" s="196">
        <f t="shared" si="57"/>
        <v>0</v>
      </c>
      <c r="R43" s="196">
        <f t="shared" si="57"/>
        <v>0</v>
      </c>
      <c r="S43" s="196">
        <f t="shared" si="57"/>
        <v>0</v>
      </c>
      <c r="T43" s="196">
        <f t="shared" si="57"/>
        <v>0</v>
      </c>
      <c r="U43" s="196">
        <f t="shared" si="57"/>
        <v>0</v>
      </c>
      <c r="V43" s="196">
        <f t="shared" si="57"/>
        <v>0</v>
      </c>
      <c r="W43" s="196">
        <f t="shared" si="57"/>
        <v>0</v>
      </c>
      <c r="X43" s="196">
        <f t="shared" si="57"/>
        <v>0</v>
      </c>
      <c r="Y43" s="196">
        <f t="shared" si="57"/>
        <v>0</v>
      </c>
      <c r="Z43" s="196">
        <f t="shared" si="57"/>
        <v>0</v>
      </c>
      <c r="AA43" s="196">
        <f t="shared" si="57"/>
        <v>0</v>
      </c>
      <c r="AB43" s="196">
        <f t="shared" si="57"/>
        <v>0</v>
      </c>
      <c r="AC43" s="196">
        <f t="shared" si="57"/>
        <v>0</v>
      </c>
      <c r="AD43" s="196">
        <f t="shared" si="57"/>
        <v>0</v>
      </c>
      <c r="AE43" s="196">
        <f t="shared" si="57"/>
        <v>0</v>
      </c>
      <c r="AF43" s="195"/>
      <c r="AG43" s="195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201"/>
      <c r="BA43" s="202"/>
      <c r="BB43" s="38">
        <f t="shared" si="56"/>
        <v>0</v>
      </c>
    </row>
    <row r="44" spans="1:54">
      <c r="A44" s="222" t="s">
        <v>99</v>
      </c>
      <c r="B44" s="184">
        <v>35000000</v>
      </c>
      <c r="C44" s="181">
        <v>0</v>
      </c>
      <c r="D44" s="181">
        <v>100000000</v>
      </c>
      <c r="E44" s="182">
        <f>D44-B44-C44</f>
        <v>65000000</v>
      </c>
      <c r="F44" s="6">
        <v>43363</v>
      </c>
      <c r="G44" s="6">
        <v>44166</v>
      </c>
      <c r="H44" s="3">
        <v>0</v>
      </c>
      <c r="I44" s="3">
        <v>0</v>
      </c>
      <c r="J44" s="3">
        <v>2628.73</v>
      </c>
      <c r="K44" s="3">
        <v>11117.650000000001</v>
      </c>
      <c r="L44" s="11">
        <v>10874.15</v>
      </c>
      <c r="M44" s="3">
        <v>1231.17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95">
        <f>SUM(H44:AE44)</f>
        <v>25851.699999999997</v>
      </c>
      <c r="AG44" s="195">
        <f>D44-AF44</f>
        <v>99974148.299999997</v>
      </c>
      <c r="AH44" s="11"/>
      <c r="AI44" s="11"/>
      <c r="AJ44" s="11"/>
      <c r="AK44" s="11">
        <f>$AG$44*'Milestone %'!O93</f>
        <v>3958976.2726800004</v>
      </c>
      <c r="AL44" s="11">
        <f>$AG$44*'Milestone %'!P93</f>
        <v>4958717.7556799995</v>
      </c>
      <c r="AM44" s="11">
        <f>$AG$44*'Milestone %'!Q93</f>
        <v>5458588.4971799999</v>
      </c>
      <c r="AN44" s="11">
        <f>$AG$44*'Milestone %'!S93</f>
        <v>6458329.98018</v>
      </c>
      <c r="AO44" s="11">
        <f>$AG$44*'Milestone %'!T93</f>
        <v>8957683.6876800004</v>
      </c>
      <c r="AP44" s="11">
        <f>$AG$44*'Milestone %'!U93</f>
        <v>10207360.54143</v>
      </c>
      <c r="AQ44" s="11">
        <f>$AG$44*'Milestone %'!V93</f>
        <v>11207102.024429999</v>
      </c>
      <c r="AR44" s="11">
        <f>$AG$44*'Milestone %'!X93</f>
        <v>9457554.42918</v>
      </c>
      <c r="AS44" s="11">
        <f>$AG$44*'Milestone %'!Y93</f>
        <v>7458071.46318</v>
      </c>
      <c r="AT44" s="11">
        <f>$AG$44*'Milestone %'!Z93</f>
        <v>5458588.4971799999</v>
      </c>
      <c r="AU44" s="11">
        <f>$AG$44*'Milestone %'!AA93</f>
        <v>4508834.0883299997</v>
      </c>
      <c r="AV44" s="11">
        <f>$AG$44*'Milestone %'!AC93</f>
        <v>5208653.1264300002</v>
      </c>
      <c r="AW44" s="11">
        <f>$AG$44*'Milestone %'!AD93</f>
        <v>5708523.8679299997</v>
      </c>
      <c r="AX44" s="11">
        <f>$AG$44*'Milestone %'!AE93</f>
        <v>6708265.3509299988</v>
      </c>
      <c r="AY44" s="11">
        <f>$AG$44*'Milestone %'!AF93</f>
        <v>4258898.7175799999</v>
      </c>
      <c r="AZ44" s="201">
        <f>SUM(AH44:AY44)</f>
        <v>99974148.300000027</v>
      </c>
      <c r="BA44" s="202">
        <f>AZ44+AF44</f>
        <v>100000000.00000003</v>
      </c>
      <c r="BB44" s="38">
        <f t="shared" si="56"/>
        <v>65000000.00000003</v>
      </c>
    </row>
    <row r="45" spans="1:54" hidden="1">
      <c r="A45" s="223"/>
      <c r="B45" s="181"/>
      <c r="C45" s="181"/>
      <c r="D45" s="181"/>
      <c r="E45" s="182"/>
      <c r="F45" s="6"/>
      <c r="G45" s="6"/>
      <c r="H45" s="3"/>
      <c r="I45" s="196"/>
      <c r="J45" s="196"/>
      <c r="K45" s="196"/>
      <c r="L45" s="196"/>
      <c r="M45" s="3">
        <f>M44/$B$44</f>
        <v>3.5176285714285716E-5</v>
      </c>
      <c r="N45" s="196">
        <f t="shared" ref="N45:AE45" si="58">N44/$B$44</f>
        <v>0</v>
      </c>
      <c r="O45" s="196">
        <f t="shared" si="58"/>
        <v>0</v>
      </c>
      <c r="P45" s="196">
        <f t="shared" si="58"/>
        <v>0</v>
      </c>
      <c r="Q45" s="196">
        <f t="shared" si="58"/>
        <v>0</v>
      </c>
      <c r="R45" s="196">
        <f t="shared" si="58"/>
        <v>0</v>
      </c>
      <c r="S45" s="196">
        <f t="shared" si="58"/>
        <v>0</v>
      </c>
      <c r="T45" s="196">
        <f t="shared" si="58"/>
        <v>0</v>
      </c>
      <c r="U45" s="196">
        <f t="shared" si="58"/>
        <v>0</v>
      </c>
      <c r="V45" s="196">
        <f t="shared" si="58"/>
        <v>0</v>
      </c>
      <c r="W45" s="196">
        <f t="shared" si="58"/>
        <v>0</v>
      </c>
      <c r="X45" s="196">
        <f t="shared" si="58"/>
        <v>0</v>
      </c>
      <c r="Y45" s="196">
        <f t="shared" si="58"/>
        <v>0</v>
      </c>
      <c r="Z45" s="196">
        <f t="shared" si="58"/>
        <v>0</v>
      </c>
      <c r="AA45" s="196">
        <f t="shared" si="58"/>
        <v>0</v>
      </c>
      <c r="AB45" s="196">
        <f t="shared" si="58"/>
        <v>0</v>
      </c>
      <c r="AC45" s="196">
        <f t="shared" si="58"/>
        <v>0</v>
      </c>
      <c r="AD45" s="196">
        <f t="shared" si="58"/>
        <v>0</v>
      </c>
      <c r="AE45" s="196">
        <f t="shared" si="58"/>
        <v>0</v>
      </c>
      <c r="AF45" s="195"/>
      <c r="AG45" s="195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201"/>
      <c r="BA45" s="202"/>
      <c r="BB45" s="38">
        <f t="shared" si="56"/>
        <v>0</v>
      </c>
    </row>
    <row r="46" spans="1:54">
      <c r="A46" s="223" t="s">
        <v>100</v>
      </c>
      <c r="B46" s="184">
        <v>0</v>
      </c>
      <c r="C46" s="181">
        <v>41279480.299392745</v>
      </c>
      <c r="D46" s="181">
        <v>92500000</v>
      </c>
      <c r="E46" s="182">
        <f>D46-B46-C46</f>
        <v>51220519.700607255</v>
      </c>
      <c r="F46" s="6">
        <v>43363</v>
      </c>
      <c r="G46" s="6">
        <v>44013</v>
      </c>
      <c r="H46" s="3">
        <v>0</v>
      </c>
      <c r="I46" s="3">
        <v>0</v>
      </c>
      <c r="J46" s="3">
        <v>0</v>
      </c>
      <c r="K46" s="3">
        <v>0</v>
      </c>
      <c r="L46" s="11">
        <v>0</v>
      </c>
      <c r="M46" s="3"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95">
        <f>SUM(H46:AE46)</f>
        <v>0</v>
      </c>
      <c r="AG46" s="195">
        <f>D46-AF46</f>
        <v>92500000</v>
      </c>
      <c r="AH46" s="3"/>
      <c r="AI46" s="3"/>
      <c r="AJ46" s="3">
        <f>$AG$46*'Milestone %'!N98</f>
        <v>462500</v>
      </c>
      <c r="AK46" s="3">
        <f>$AG$46*'Milestone %'!O98</f>
        <v>693750</v>
      </c>
      <c r="AL46" s="3">
        <f>$AG$46*'Milestone %'!P98</f>
        <v>971250.00000000012</v>
      </c>
      <c r="AM46" s="3">
        <f>$AG$46*'Milestone %'!Q98</f>
        <v>1896250</v>
      </c>
      <c r="AN46" s="3">
        <f>$AG$46*'Milestone %'!S98</f>
        <v>2821250</v>
      </c>
      <c r="AO46" s="3">
        <f>$AG$46*'Milestone %'!T98</f>
        <v>3746250</v>
      </c>
      <c r="AP46" s="3">
        <f>$AG$46*'Milestone %'!U98</f>
        <v>4671250</v>
      </c>
      <c r="AQ46" s="3">
        <f>$AG$46*'Milestone %'!V98</f>
        <v>5596250</v>
      </c>
      <c r="AR46" s="3">
        <f>$AG$46*'Milestone %'!X98</f>
        <v>6521249.9999999991</v>
      </c>
      <c r="AS46" s="3">
        <f>$AG$46*'Milestone %'!Y98</f>
        <v>7446250</v>
      </c>
      <c r="AT46" s="3">
        <f>$AG$46*'Milestone %'!Z98</f>
        <v>8371250</v>
      </c>
      <c r="AU46" s="3">
        <f>$AG$46*'Milestone %'!AA98</f>
        <v>9296250</v>
      </c>
      <c r="AV46" s="3">
        <f>$AG$46*'Milestone %'!AC98</f>
        <v>10221250</v>
      </c>
      <c r="AW46" s="3">
        <f>$AG$46*'Milestone %'!AD98</f>
        <v>11146250</v>
      </c>
      <c r="AX46" s="3">
        <f>$AG$46*'Milestone %'!AE98</f>
        <v>12071250</v>
      </c>
      <c r="AY46" s="3">
        <f>$AG$46*'Milestone %'!AF98</f>
        <v>6567499.9999999991</v>
      </c>
      <c r="AZ46" s="201">
        <f>SUM(AH46:AY46)</f>
        <v>92500000</v>
      </c>
      <c r="BA46" s="202">
        <f>AZ46+AF46</f>
        <v>92500000</v>
      </c>
      <c r="BB46" s="38">
        <f t="shared" si="56"/>
        <v>92500000</v>
      </c>
    </row>
    <row r="47" spans="1:54" hidden="1">
      <c r="A47" s="223"/>
      <c r="B47" s="181"/>
      <c r="C47" s="181"/>
      <c r="D47" s="181"/>
      <c r="E47" s="182"/>
      <c r="F47" s="6"/>
      <c r="G47" s="6"/>
      <c r="H47" s="3"/>
      <c r="I47" s="196">
        <f>I46/$C$46</f>
        <v>0</v>
      </c>
      <c r="J47" s="196">
        <f t="shared" ref="J47:AE47" si="59">J46/$C$46</f>
        <v>0</v>
      </c>
      <c r="K47" s="196">
        <f t="shared" si="59"/>
        <v>0</v>
      </c>
      <c r="L47" s="196">
        <f t="shared" si="59"/>
        <v>0</v>
      </c>
      <c r="M47" s="196">
        <f t="shared" si="59"/>
        <v>0</v>
      </c>
      <c r="N47" s="196">
        <f t="shared" si="59"/>
        <v>0</v>
      </c>
      <c r="O47" s="196">
        <f t="shared" si="59"/>
        <v>0</v>
      </c>
      <c r="P47" s="196">
        <f t="shared" si="59"/>
        <v>0</v>
      </c>
      <c r="Q47" s="196">
        <f t="shared" si="59"/>
        <v>0</v>
      </c>
      <c r="R47" s="196">
        <f t="shared" si="59"/>
        <v>0</v>
      </c>
      <c r="S47" s="196">
        <f t="shared" si="59"/>
        <v>0</v>
      </c>
      <c r="T47" s="196">
        <f t="shared" si="59"/>
        <v>0</v>
      </c>
      <c r="U47" s="196">
        <f t="shared" si="59"/>
        <v>0</v>
      </c>
      <c r="V47" s="196">
        <f t="shared" si="59"/>
        <v>0</v>
      </c>
      <c r="W47" s="196">
        <f t="shared" si="59"/>
        <v>0</v>
      </c>
      <c r="X47" s="196">
        <f t="shared" si="59"/>
        <v>0</v>
      </c>
      <c r="Y47" s="196">
        <f t="shared" si="59"/>
        <v>0</v>
      </c>
      <c r="Z47" s="196">
        <f t="shared" si="59"/>
        <v>0</v>
      </c>
      <c r="AA47" s="196">
        <f t="shared" si="59"/>
        <v>0</v>
      </c>
      <c r="AB47" s="196">
        <f t="shared" si="59"/>
        <v>0</v>
      </c>
      <c r="AC47" s="196">
        <f t="shared" si="59"/>
        <v>0</v>
      </c>
      <c r="AD47" s="196">
        <f t="shared" si="59"/>
        <v>0</v>
      </c>
      <c r="AE47" s="196">
        <f t="shared" si="59"/>
        <v>0</v>
      </c>
      <c r="AF47" s="195"/>
      <c r="AG47" s="195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201"/>
      <c r="BA47" s="202"/>
      <c r="BB47" s="38">
        <f t="shared" si="56"/>
        <v>0</v>
      </c>
    </row>
    <row r="48" spans="1:54">
      <c r="A48" s="222" t="s">
        <v>101</v>
      </c>
      <c r="B48" s="184">
        <v>15000000</v>
      </c>
      <c r="C48" s="181">
        <v>10000000</v>
      </c>
      <c r="D48" s="181">
        <v>25000000</v>
      </c>
      <c r="E48" s="182">
        <f>D48-B48-C48</f>
        <v>0</v>
      </c>
      <c r="F48" s="6">
        <v>43363</v>
      </c>
      <c r="G48" s="6">
        <v>43739</v>
      </c>
      <c r="H48" s="3">
        <v>0</v>
      </c>
      <c r="I48" s="3">
        <v>0</v>
      </c>
      <c r="J48" s="3">
        <v>315.24</v>
      </c>
      <c r="K48" s="3">
        <v>1814.11</v>
      </c>
      <c r="L48" s="11">
        <v>1472.71</v>
      </c>
      <c r="M48" s="3">
        <v>3164.04</v>
      </c>
      <c r="N48" s="11"/>
      <c r="O48" s="11"/>
      <c r="P48" s="11"/>
      <c r="Q48" s="219"/>
      <c r="R48" s="219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95">
        <f>SUM(H48:AE48)</f>
        <v>6766.1</v>
      </c>
      <c r="AG48" s="195">
        <f>D48-AF48</f>
        <v>24993233.899999999</v>
      </c>
      <c r="AH48" s="11">
        <f>$AG$48*'Milestone %'!K103</f>
        <v>62483.084749999995</v>
      </c>
      <c r="AI48" s="11">
        <f>$AG$48*'Milestone %'!L103</f>
        <v>124966.16949999999</v>
      </c>
      <c r="AJ48" s="11">
        <f>$AG$48*'Milestone %'!N103</f>
        <v>312415.42375000002</v>
      </c>
      <c r="AK48" s="11">
        <f>$AG$48*'Milestone %'!O103</f>
        <v>624830.84750000003</v>
      </c>
      <c r="AL48" s="11">
        <f>$AG$48*'Milestone %'!P103</f>
        <v>1124695.5255</v>
      </c>
      <c r="AM48" s="11">
        <f>$AG$48*'Milestone %'!Q103</f>
        <v>1562077.1187499999</v>
      </c>
      <c r="AN48" s="11">
        <f>$AG$48*'Milestone %'!S103</f>
        <v>1754525.01978</v>
      </c>
      <c r="AO48" s="11">
        <f>$AG$48*'Milestone %'!T103</f>
        <v>2211901.2001499999</v>
      </c>
      <c r="AP48" s="11">
        <f>$AG$48*'Milestone %'!U103</f>
        <v>2436840.3052499997</v>
      </c>
      <c r="AQ48" s="11">
        <f>$AG$48*'Milestone %'!V103</f>
        <v>2686772.6442499999</v>
      </c>
      <c r="AR48" s="11">
        <f>$AG$48*'Milestone %'!X103</f>
        <v>2311874.1357499999</v>
      </c>
      <c r="AS48" s="11">
        <f>$AG$48*'Milestone %'!Y103</f>
        <v>2004457.3587799997</v>
      </c>
      <c r="AT48" s="11">
        <f>$AG$48*'Milestone %'!Z103</f>
        <v>1502093.35739</v>
      </c>
      <c r="AU48" s="11">
        <f>$AG$48*'Milestone %'!AA103</f>
        <v>999729.35599999991</v>
      </c>
      <c r="AV48" s="11">
        <f>$AG$48*'Milestone %'!AC103</f>
        <v>1187178.6102499999</v>
      </c>
      <c r="AW48" s="11">
        <f>$AG$48*'Milestone %'!AD103</f>
        <v>1312144.77975</v>
      </c>
      <c r="AX48" s="11">
        <f>$AG$48*'Milestone %'!AE103</f>
        <v>1524587.2678999999</v>
      </c>
      <c r="AY48" s="11">
        <f>$AG$48*'Milestone %'!AF103</f>
        <v>1249661.6950000001</v>
      </c>
      <c r="AZ48" s="201">
        <f>SUM(AH48:AY48)</f>
        <v>24993233.900000002</v>
      </c>
      <c r="BA48" s="202">
        <f>AZ48+AF48</f>
        <v>25000000.000000004</v>
      </c>
      <c r="BB48" s="38">
        <f t="shared" si="56"/>
        <v>10000000.000000004</v>
      </c>
    </row>
    <row r="49" spans="1:16373" hidden="1">
      <c r="A49" s="223"/>
      <c r="B49" s="181"/>
      <c r="C49" s="181"/>
      <c r="D49" s="182"/>
      <c r="E49" s="182"/>
      <c r="F49" s="6"/>
      <c r="G49" s="6"/>
      <c r="H49" s="3"/>
      <c r="I49" s="196"/>
      <c r="J49" s="196"/>
      <c r="K49" s="196"/>
      <c r="L49" s="196"/>
      <c r="M49" s="196">
        <f t="shared" ref="M49:R49" si="60">M48/($B$48+C48)</f>
        <v>1.2656160000000001E-4</v>
      </c>
      <c r="N49" s="196">
        <f t="shared" si="60"/>
        <v>0</v>
      </c>
      <c r="O49" s="196">
        <f t="shared" si="60"/>
        <v>0</v>
      </c>
      <c r="P49" s="196">
        <f t="shared" si="60"/>
        <v>0</v>
      </c>
      <c r="Q49" s="196">
        <f t="shared" si="60"/>
        <v>0</v>
      </c>
      <c r="R49" s="196">
        <f t="shared" si="60"/>
        <v>0</v>
      </c>
      <c r="S49" s="196">
        <f t="shared" ref="S49:U49" si="61">S48/($B$48+I48)</f>
        <v>0</v>
      </c>
      <c r="T49" s="196">
        <f t="shared" si="61"/>
        <v>0</v>
      </c>
      <c r="U49" s="196">
        <f t="shared" si="61"/>
        <v>0</v>
      </c>
      <c r="V49" s="196">
        <f t="shared" ref="V49:AE49" si="62">V48/($B$48+H48)</f>
        <v>0</v>
      </c>
      <c r="W49" s="196">
        <f t="shared" si="62"/>
        <v>0</v>
      </c>
      <c r="X49" s="196">
        <f t="shared" si="62"/>
        <v>0</v>
      </c>
      <c r="Y49" s="196">
        <f t="shared" si="62"/>
        <v>0</v>
      </c>
      <c r="Z49" s="196">
        <f t="shared" si="62"/>
        <v>0</v>
      </c>
      <c r="AA49" s="196">
        <f t="shared" si="62"/>
        <v>0</v>
      </c>
      <c r="AB49" s="196">
        <f t="shared" si="62"/>
        <v>0</v>
      </c>
      <c r="AC49" s="196">
        <f t="shared" si="62"/>
        <v>0</v>
      </c>
      <c r="AD49" s="196">
        <f t="shared" si="62"/>
        <v>0</v>
      </c>
      <c r="AE49" s="196">
        <f t="shared" si="62"/>
        <v>0</v>
      </c>
      <c r="AF49" s="195"/>
      <c r="AG49" s="195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201"/>
      <c r="BA49" s="202"/>
      <c r="BB49" s="38">
        <f t="shared" si="56"/>
        <v>0</v>
      </c>
    </row>
    <row r="50" spans="1:16373">
      <c r="A50" s="223" t="s">
        <v>102</v>
      </c>
      <c r="B50" s="184">
        <v>0</v>
      </c>
      <c r="C50" s="181">
        <v>0</v>
      </c>
      <c r="D50" s="182">
        <v>0</v>
      </c>
      <c r="E50" s="182">
        <f>D50-B50-C50</f>
        <v>0</v>
      </c>
      <c r="F50" s="6"/>
      <c r="G50" s="6"/>
      <c r="H50" s="3">
        <v>0</v>
      </c>
      <c r="I50" s="3">
        <v>0</v>
      </c>
      <c r="J50" s="3">
        <v>0</v>
      </c>
      <c r="K50" s="3">
        <v>0</v>
      </c>
      <c r="L50" s="11">
        <v>0</v>
      </c>
      <c r="M50" s="3"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95">
        <f>SUM(H50:AE50)</f>
        <v>0</v>
      </c>
      <c r="AG50" s="195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201"/>
      <c r="BA50" s="201"/>
      <c r="BB50" s="38">
        <f t="shared" si="56"/>
        <v>0</v>
      </c>
    </row>
    <row r="51" spans="1:16373" hidden="1">
      <c r="A51" s="223"/>
      <c r="B51" s="181"/>
      <c r="C51" s="181"/>
      <c r="D51" s="182"/>
      <c r="E51" s="182"/>
      <c r="F51" s="6"/>
      <c r="G51" s="6"/>
      <c r="H51" s="3"/>
      <c r="I51" s="196"/>
      <c r="J51" s="3"/>
      <c r="K51" s="3"/>
      <c r="L51" s="11"/>
      <c r="M51" s="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95"/>
      <c r="AG51" s="195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01"/>
      <c r="BA51" s="201"/>
      <c r="BB51" s="38">
        <f t="shared" si="56"/>
        <v>0</v>
      </c>
    </row>
    <row r="52" spans="1:16373">
      <c r="A52" s="223" t="s">
        <v>103</v>
      </c>
      <c r="B52" s="184">
        <v>0</v>
      </c>
      <c r="C52" s="181">
        <v>357011721.5082615</v>
      </c>
      <c r="D52" s="181">
        <v>800000000</v>
      </c>
      <c r="E52" s="182">
        <f>D52-B52-C52</f>
        <v>442988278.4917385</v>
      </c>
      <c r="F52" s="6">
        <v>43363</v>
      </c>
      <c r="G52" s="6">
        <v>44136</v>
      </c>
      <c r="H52" s="3">
        <v>0</v>
      </c>
      <c r="I52" s="3">
        <v>0</v>
      </c>
      <c r="J52" s="3">
        <v>0</v>
      </c>
      <c r="K52" s="3">
        <v>0</v>
      </c>
      <c r="L52" s="11">
        <v>0</v>
      </c>
      <c r="M52" s="3"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95">
        <f>SUM(H52:AE52)</f>
        <v>0</v>
      </c>
      <c r="AG52" s="195">
        <f>D52-AF52</f>
        <v>800000000</v>
      </c>
      <c r="AH52" s="3"/>
      <c r="AI52" s="3"/>
      <c r="AJ52" s="3"/>
      <c r="AK52" s="3">
        <f>$AG$52*'Milestone %'!O113</f>
        <v>6000000</v>
      </c>
      <c r="AL52" s="3">
        <f>$AG$52*'Milestone %'!P113</f>
        <v>12000000</v>
      </c>
      <c r="AM52" s="3">
        <f>$AG$52*'Milestone %'!Q113</f>
        <v>26000000</v>
      </c>
      <c r="AN52" s="3">
        <f>$AG$52*'Milestone %'!S113</f>
        <v>56000000.000000007</v>
      </c>
      <c r="AO52" s="3">
        <f>$AG$52*'Milestone %'!T113</f>
        <v>76000000</v>
      </c>
      <c r="AP52" s="3">
        <f>$AG$52*'Milestone %'!U113</f>
        <v>86000000</v>
      </c>
      <c r="AQ52" s="3">
        <f>$AG$52*'Milestone %'!V113</f>
        <v>94000000</v>
      </c>
      <c r="AR52" s="3">
        <f>$AG$52*'Milestone %'!X113</f>
        <v>80000000</v>
      </c>
      <c r="AS52" s="3">
        <f>$AG$52*'Milestone %'!Y113</f>
        <v>72000000</v>
      </c>
      <c r="AT52" s="3">
        <f>$AG$52*'Milestone %'!Z113</f>
        <v>64000000</v>
      </c>
      <c r="AU52" s="3">
        <f>$AG$52*'Milestone %'!AA113</f>
        <v>56000000.000000007</v>
      </c>
      <c r="AV52" s="3">
        <f>$AG$52*'Milestone %'!AC113</f>
        <v>46000000</v>
      </c>
      <c r="AW52" s="3">
        <f>$AG$52*'Milestone %'!AD113</f>
        <v>42000000</v>
      </c>
      <c r="AX52" s="3">
        <f>$AG$52*'Milestone %'!AE113</f>
        <v>50000000</v>
      </c>
      <c r="AY52" s="3">
        <f>$AG$52*'Milestone %'!AF113</f>
        <v>34000000</v>
      </c>
      <c r="AZ52" s="201">
        <f>SUM(AH52:AY52)</f>
        <v>800000000</v>
      </c>
      <c r="BA52" s="202">
        <f>AZ52+AF52</f>
        <v>800000000</v>
      </c>
      <c r="BB52" s="38">
        <f t="shared" si="56"/>
        <v>800000000</v>
      </c>
    </row>
    <row r="53" spans="1:16373" hidden="1">
      <c r="A53" s="93"/>
      <c r="B53" s="80"/>
      <c r="C53" s="80"/>
      <c r="D53" s="80"/>
      <c r="E53" s="185"/>
      <c r="F53" s="81"/>
      <c r="G53" s="81"/>
      <c r="H53" s="83"/>
      <c r="I53" s="196">
        <f>I52/$C$52</f>
        <v>0</v>
      </c>
      <c r="J53" s="196">
        <f t="shared" ref="J53:AE53" si="63">J52/$C$52</f>
        <v>0</v>
      </c>
      <c r="K53" s="196">
        <f t="shared" si="63"/>
        <v>0</v>
      </c>
      <c r="L53" s="196">
        <f t="shared" si="63"/>
        <v>0</v>
      </c>
      <c r="M53" s="196">
        <f t="shared" si="63"/>
        <v>0</v>
      </c>
      <c r="N53" s="196">
        <f t="shared" si="63"/>
        <v>0</v>
      </c>
      <c r="O53" s="196">
        <f t="shared" si="63"/>
        <v>0</v>
      </c>
      <c r="P53" s="196">
        <f t="shared" si="63"/>
        <v>0</v>
      </c>
      <c r="Q53" s="196">
        <f t="shared" si="63"/>
        <v>0</v>
      </c>
      <c r="R53" s="196">
        <f t="shared" si="63"/>
        <v>0</v>
      </c>
      <c r="S53" s="196">
        <f t="shared" si="63"/>
        <v>0</v>
      </c>
      <c r="T53" s="196">
        <f t="shared" si="63"/>
        <v>0</v>
      </c>
      <c r="U53" s="196">
        <f t="shared" si="63"/>
        <v>0</v>
      </c>
      <c r="V53" s="196">
        <f t="shared" si="63"/>
        <v>0</v>
      </c>
      <c r="W53" s="196">
        <f t="shared" si="63"/>
        <v>0</v>
      </c>
      <c r="X53" s="196">
        <f t="shared" si="63"/>
        <v>0</v>
      </c>
      <c r="Y53" s="196">
        <f t="shared" si="63"/>
        <v>0</v>
      </c>
      <c r="Z53" s="196">
        <f t="shared" si="63"/>
        <v>0</v>
      </c>
      <c r="AA53" s="196">
        <f t="shared" si="63"/>
        <v>0</v>
      </c>
      <c r="AB53" s="196">
        <f t="shared" si="63"/>
        <v>0</v>
      </c>
      <c r="AC53" s="196">
        <f t="shared" si="63"/>
        <v>0</v>
      </c>
      <c r="AD53" s="196">
        <f t="shared" si="63"/>
        <v>0</v>
      </c>
      <c r="AE53" s="196">
        <f t="shared" si="63"/>
        <v>0</v>
      </c>
      <c r="AF53" s="197"/>
      <c r="AG53" s="197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3"/>
      <c r="BA53" s="204"/>
      <c r="BB53" s="38">
        <f t="shared" si="56"/>
        <v>0</v>
      </c>
    </row>
    <row r="54" spans="1:16373" hidden="1">
      <c r="A54" s="68" t="s">
        <v>86</v>
      </c>
      <c r="B54" s="183">
        <f>SUM(B38+B40+B42+B44+B46+B48+B50+B52)</f>
        <v>165000000</v>
      </c>
      <c r="C54" s="183">
        <f t="shared" ref="C54:D54" si="64">SUM(C38+C40+C42+C44+C46+C48+C50+C52)</f>
        <v>408291201.80765426</v>
      </c>
      <c r="D54" s="183">
        <f t="shared" si="64"/>
        <v>1317500000</v>
      </c>
      <c r="E54" s="183">
        <f>SUM(E38+E40+E42+E44+E46+E48+E50+E52)</f>
        <v>744208798.19234574</v>
      </c>
      <c r="F54" s="183"/>
      <c r="G54" s="183"/>
      <c r="H54" s="183">
        <f t="shared" ref="H54:AE54" si="65">SUM(H38+H40+H42+H44+H46+H48+H50+H52)</f>
        <v>0</v>
      </c>
      <c r="I54" s="183">
        <f t="shared" si="65"/>
        <v>0</v>
      </c>
      <c r="J54" s="183">
        <f t="shared" si="65"/>
        <v>21238.980000000003</v>
      </c>
      <c r="K54" s="183">
        <f t="shared" si="65"/>
        <v>31554.260000000002</v>
      </c>
      <c r="L54" s="183">
        <f t="shared" si="65"/>
        <v>24013.129999999997</v>
      </c>
      <c r="M54" s="183">
        <f t="shared" si="65"/>
        <v>9515.18</v>
      </c>
      <c r="N54" s="183">
        <f t="shared" si="65"/>
        <v>0</v>
      </c>
      <c r="O54" s="183">
        <f t="shared" si="65"/>
        <v>0</v>
      </c>
      <c r="P54" s="183">
        <f t="shared" si="65"/>
        <v>0</v>
      </c>
      <c r="Q54" s="183">
        <f t="shared" si="65"/>
        <v>0</v>
      </c>
      <c r="R54" s="183">
        <f t="shared" si="65"/>
        <v>0</v>
      </c>
      <c r="S54" s="183">
        <f t="shared" si="65"/>
        <v>0</v>
      </c>
      <c r="T54" s="183">
        <f t="shared" si="65"/>
        <v>0</v>
      </c>
      <c r="U54" s="183">
        <f t="shared" si="65"/>
        <v>0</v>
      </c>
      <c r="V54" s="183">
        <f t="shared" si="65"/>
        <v>0</v>
      </c>
      <c r="W54" s="183">
        <f t="shared" si="65"/>
        <v>0</v>
      </c>
      <c r="X54" s="183">
        <f t="shared" si="65"/>
        <v>0</v>
      </c>
      <c r="Y54" s="183">
        <f t="shared" si="65"/>
        <v>0</v>
      </c>
      <c r="Z54" s="183">
        <f t="shared" si="65"/>
        <v>0</v>
      </c>
      <c r="AA54" s="183">
        <f t="shared" si="65"/>
        <v>0</v>
      </c>
      <c r="AB54" s="183">
        <f t="shared" si="65"/>
        <v>0</v>
      </c>
      <c r="AC54" s="183">
        <f t="shared" si="65"/>
        <v>0</v>
      </c>
      <c r="AD54" s="183">
        <f t="shared" si="65"/>
        <v>0</v>
      </c>
      <c r="AE54" s="183">
        <f t="shared" si="65"/>
        <v>0</v>
      </c>
      <c r="AF54" s="183">
        <f>SUM(AF38+AF40+AF42+AF44+AF46+AF48+AF50+AF52)</f>
        <v>86321.55</v>
      </c>
      <c r="AG54" s="183">
        <f>SUM(AG38+AG40+AG42+AG44+AG46+AG48+AG50+AG52)</f>
        <v>1317413678.45</v>
      </c>
      <c r="AH54" s="183">
        <f t="shared" ref="AH54:AZ54" si="66">SUM(AH38+AH40+AH42+AH44+AH46+AH48+AH50+AH52)</f>
        <v>3121935.3065000004</v>
      </c>
      <c r="AI54" s="183">
        <f t="shared" si="66"/>
        <v>3634337.8356250003</v>
      </c>
      <c r="AJ54" s="183">
        <f t="shared" si="66"/>
        <v>7283750.052375</v>
      </c>
      <c r="AK54" s="183">
        <f t="shared" si="66"/>
        <v>22285586.192555003</v>
      </c>
      <c r="AL54" s="183">
        <f t="shared" si="66"/>
        <v>33062155.316054996</v>
      </c>
      <c r="AM54" s="183">
        <f t="shared" si="66"/>
        <v>50424139.132054999</v>
      </c>
      <c r="AN54" s="183">
        <f t="shared" si="66"/>
        <v>85540791.478585005</v>
      </c>
      <c r="AO54" s="183">
        <f t="shared" si="66"/>
        <v>116921178.77270499</v>
      </c>
      <c r="AP54" s="183">
        <f t="shared" si="66"/>
        <v>133070123.43468</v>
      </c>
      <c r="AQ54" s="183">
        <f t="shared" si="66"/>
        <v>146244260.21917999</v>
      </c>
      <c r="AR54" s="183">
        <f t="shared" si="66"/>
        <v>125795753.93105501</v>
      </c>
      <c r="AS54" s="183">
        <f t="shared" si="66"/>
        <v>110414928.26308501</v>
      </c>
      <c r="AT54" s="183">
        <f t="shared" si="66"/>
        <v>94929139.259570003</v>
      </c>
      <c r="AU54" s="183">
        <f t="shared" si="66"/>
        <v>83342568.627580017</v>
      </c>
      <c r="AV54" s="183">
        <f t="shared" si="66"/>
        <v>77374439.512180001</v>
      </c>
      <c r="AW54" s="183">
        <f t="shared" si="66"/>
        <v>76424007.904430002</v>
      </c>
      <c r="AX54" s="183">
        <f t="shared" si="66"/>
        <v>89560654.838079989</v>
      </c>
      <c r="AY54" s="183">
        <f t="shared" si="66"/>
        <v>57983928.373705</v>
      </c>
      <c r="AZ54" s="183">
        <f t="shared" si="66"/>
        <v>1317413678.45</v>
      </c>
      <c r="BA54" s="183">
        <f>SUM(BA38+BA40+BA42+BA44+BA46+BA48+BA50+BA52)</f>
        <v>1317500000</v>
      </c>
      <c r="BB54" s="38">
        <f t="shared" si="56"/>
        <v>1152500000</v>
      </c>
      <c r="BC54" s="61"/>
      <c r="BD54" s="62"/>
      <c r="BE54" s="62"/>
      <c r="BF54" s="63"/>
      <c r="BG54" s="63"/>
      <c r="BH54" s="63"/>
      <c r="BI54" s="62"/>
      <c r="BJ54" s="64"/>
      <c r="BK54" s="65"/>
      <c r="BL54" s="66"/>
      <c r="BM54" s="66"/>
      <c r="BN54" s="66"/>
      <c r="BO54" s="67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60"/>
      <c r="CK54" s="60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70"/>
      <c r="DK54" s="71"/>
      <c r="DL54" s="72"/>
      <c r="DM54" s="68" t="s">
        <v>86</v>
      </c>
      <c r="DN54" s="61">
        <f>SUM(IM37:IM52)</f>
        <v>0</v>
      </c>
      <c r="DO54" s="61"/>
      <c r="DP54" s="62"/>
      <c r="DQ54" s="62"/>
      <c r="DR54" s="63"/>
      <c r="DS54" s="63"/>
      <c r="DT54" s="63"/>
      <c r="DU54" s="62"/>
      <c r="DV54" s="64"/>
      <c r="DW54" s="65"/>
      <c r="DX54" s="66"/>
      <c r="DY54" s="66"/>
      <c r="DZ54" s="66"/>
      <c r="EA54" s="67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60"/>
      <c r="EW54" s="60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70"/>
      <c r="FW54" s="71"/>
      <c r="FX54" s="72"/>
      <c r="FY54" s="68" t="s">
        <v>86</v>
      </c>
      <c r="FZ54" s="61">
        <f>SUM(KY37:KY52)</f>
        <v>0</v>
      </c>
      <c r="GA54" s="61"/>
      <c r="GB54" s="62"/>
      <c r="GC54" s="62"/>
      <c r="GD54" s="63"/>
      <c r="GE54" s="63"/>
      <c r="GF54" s="63"/>
      <c r="GG54" s="62"/>
      <c r="GH54" s="64"/>
      <c r="GI54" s="65"/>
      <c r="GJ54" s="66"/>
      <c r="GK54" s="66"/>
      <c r="GL54" s="66"/>
      <c r="GM54" s="67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60"/>
      <c r="HI54" s="60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70"/>
      <c r="II54" s="71"/>
      <c r="IJ54" s="72"/>
      <c r="IK54" s="68" t="s">
        <v>86</v>
      </c>
      <c r="IL54" s="61">
        <f>SUM(NK37:NK52)</f>
        <v>0</v>
      </c>
      <c r="IM54" s="61"/>
      <c r="IN54" s="62"/>
      <c r="IO54" s="62"/>
      <c r="IP54" s="63"/>
      <c r="IQ54" s="63"/>
      <c r="IR54" s="63"/>
      <c r="IS54" s="62"/>
      <c r="IT54" s="64"/>
      <c r="IU54" s="65"/>
      <c r="IV54" s="66"/>
      <c r="IW54" s="66"/>
      <c r="IX54" s="66"/>
      <c r="IY54" s="67"/>
      <c r="IZ54" s="59"/>
      <c r="JA54" s="59"/>
      <c r="JB54" s="59"/>
      <c r="JC54" s="59"/>
      <c r="JD54" s="59"/>
      <c r="JE54" s="59"/>
      <c r="JF54" s="59"/>
      <c r="JG54" s="59"/>
      <c r="JH54" s="59"/>
      <c r="JI54" s="59"/>
      <c r="JJ54" s="59"/>
      <c r="JK54" s="59"/>
      <c r="JL54" s="59"/>
      <c r="JM54" s="59"/>
      <c r="JN54" s="59"/>
      <c r="JO54" s="59"/>
      <c r="JP54" s="59"/>
      <c r="JQ54" s="59"/>
      <c r="JR54" s="59"/>
      <c r="JS54" s="59"/>
      <c r="JT54" s="60"/>
      <c r="JU54" s="60"/>
      <c r="JV54" s="69"/>
      <c r="JW54" s="69"/>
      <c r="JX54" s="69"/>
      <c r="JY54" s="69"/>
      <c r="JZ54" s="69"/>
      <c r="KA54" s="69"/>
      <c r="KB54" s="69"/>
      <c r="KC54" s="69"/>
      <c r="KD54" s="69"/>
      <c r="KE54" s="69"/>
      <c r="KF54" s="69"/>
      <c r="KG54" s="69"/>
      <c r="KH54" s="69"/>
      <c r="KI54" s="69"/>
      <c r="KJ54" s="69"/>
      <c r="KK54" s="69"/>
      <c r="KL54" s="69"/>
      <c r="KM54" s="69"/>
      <c r="KN54" s="69"/>
      <c r="KO54" s="69"/>
      <c r="KP54" s="69"/>
      <c r="KQ54" s="69"/>
      <c r="KR54" s="69"/>
      <c r="KS54" s="69"/>
      <c r="KT54" s="70"/>
      <c r="KU54" s="71"/>
      <c r="KV54" s="72"/>
      <c r="KW54" s="68" t="s">
        <v>86</v>
      </c>
      <c r="KX54" s="61">
        <f>SUM(PW37:PW52)</f>
        <v>0</v>
      </c>
      <c r="KY54" s="61"/>
      <c r="KZ54" s="62"/>
      <c r="LA54" s="62"/>
      <c r="LB54" s="63"/>
      <c r="LC54" s="63"/>
      <c r="LD54" s="63"/>
      <c r="LE54" s="62"/>
      <c r="LF54" s="64"/>
      <c r="LG54" s="65"/>
      <c r="LH54" s="66"/>
      <c r="LI54" s="66"/>
      <c r="LJ54" s="66"/>
      <c r="LK54" s="67"/>
      <c r="LL54" s="59"/>
      <c r="LM54" s="59"/>
      <c r="LN54" s="59"/>
      <c r="LO54" s="59"/>
      <c r="LP54" s="59"/>
      <c r="LQ54" s="59"/>
      <c r="LR54" s="59"/>
      <c r="LS54" s="59"/>
      <c r="LT54" s="59"/>
      <c r="LU54" s="59"/>
      <c r="LV54" s="59"/>
      <c r="LW54" s="59"/>
      <c r="LX54" s="59"/>
      <c r="LY54" s="59"/>
      <c r="LZ54" s="59"/>
      <c r="MA54" s="59"/>
      <c r="MB54" s="59"/>
      <c r="MC54" s="59"/>
      <c r="MD54" s="59"/>
      <c r="ME54" s="59"/>
      <c r="MF54" s="60"/>
      <c r="MG54" s="60"/>
      <c r="MH54" s="69"/>
      <c r="MI54" s="69"/>
      <c r="MJ54" s="69"/>
      <c r="MK54" s="69"/>
      <c r="ML54" s="69"/>
      <c r="MM54" s="69"/>
      <c r="MN54" s="69"/>
      <c r="MO54" s="69"/>
      <c r="MP54" s="69"/>
      <c r="MQ54" s="69"/>
      <c r="MR54" s="69"/>
      <c r="MS54" s="69"/>
      <c r="MT54" s="69"/>
      <c r="MU54" s="69"/>
      <c r="MV54" s="69"/>
      <c r="MW54" s="69"/>
      <c r="MX54" s="69"/>
      <c r="MY54" s="69"/>
      <c r="MZ54" s="69"/>
      <c r="NA54" s="69"/>
      <c r="NB54" s="69"/>
      <c r="NC54" s="69"/>
      <c r="ND54" s="69"/>
      <c r="NE54" s="69"/>
      <c r="NF54" s="70"/>
      <c r="NG54" s="71"/>
      <c r="NH54" s="72"/>
      <c r="NI54" s="68" t="s">
        <v>86</v>
      </c>
      <c r="NJ54" s="61">
        <f>SUM(SI37:SI52)</f>
        <v>0</v>
      </c>
      <c r="NK54" s="61"/>
      <c r="NL54" s="62"/>
      <c r="NM54" s="62"/>
      <c r="NN54" s="63"/>
      <c r="NO54" s="63"/>
      <c r="NP54" s="63"/>
      <c r="NQ54" s="62"/>
      <c r="NR54" s="64"/>
      <c r="NS54" s="65"/>
      <c r="NT54" s="66"/>
      <c r="NU54" s="66"/>
      <c r="NV54" s="66"/>
      <c r="NW54" s="67"/>
      <c r="NX54" s="59"/>
      <c r="NY54" s="59"/>
      <c r="NZ54" s="59"/>
      <c r="OA54" s="59"/>
      <c r="OB54" s="59"/>
      <c r="OC54" s="59"/>
      <c r="OD54" s="59"/>
      <c r="OE54" s="59"/>
      <c r="OF54" s="59"/>
      <c r="OG54" s="59"/>
      <c r="OH54" s="59"/>
      <c r="OI54" s="59"/>
      <c r="OJ54" s="59"/>
      <c r="OK54" s="59"/>
      <c r="OL54" s="59"/>
      <c r="OM54" s="59"/>
      <c r="ON54" s="59"/>
      <c r="OO54" s="59"/>
      <c r="OP54" s="59"/>
      <c r="OQ54" s="59"/>
      <c r="OR54" s="60"/>
      <c r="OS54" s="60"/>
      <c r="OT54" s="69"/>
      <c r="OU54" s="69"/>
      <c r="OV54" s="69"/>
      <c r="OW54" s="69"/>
      <c r="OX54" s="69"/>
      <c r="OY54" s="69"/>
      <c r="OZ54" s="69"/>
      <c r="PA54" s="69"/>
      <c r="PB54" s="69"/>
      <c r="PC54" s="69"/>
      <c r="PD54" s="69"/>
      <c r="PE54" s="69"/>
      <c r="PF54" s="69"/>
      <c r="PG54" s="69"/>
      <c r="PH54" s="69"/>
      <c r="PI54" s="69"/>
      <c r="PJ54" s="69"/>
      <c r="PK54" s="69"/>
      <c r="PL54" s="69"/>
      <c r="PM54" s="69"/>
      <c r="PN54" s="69"/>
      <c r="PO54" s="69"/>
      <c r="PP54" s="69"/>
      <c r="PQ54" s="69"/>
      <c r="PR54" s="70"/>
      <c r="PS54" s="71"/>
      <c r="PT54" s="72"/>
      <c r="PU54" s="68" t="s">
        <v>86</v>
      </c>
      <c r="PV54" s="61">
        <f>SUM(UU37:UU52)</f>
        <v>0</v>
      </c>
      <c r="PW54" s="61"/>
      <c r="PX54" s="62"/>
      <c r="PY54" s="62"/>
      <c r="PZ54" s="63"/>
      <c r="QA54" s="63"/>
      <c r="QB54" s="63"/>
      <c r="QC54" s="62"/>
      <c r="QD54" s="64"/>
      <c r="QE54" s="65"/>
      <c r="QF54" s="66"/>
      <c r="QG54" s="66"/>
      <c r="QH54" s="66"/>
      <c r="QI54" s="67"/>
      <c r="QJ54" s="59"/>
      <c r="QK54" s="59"/>
      <c r="QL54" s="59"/>
      <c r="QM54" s="59"/>
      <c r="QN54" s="59"/>
      <c r="QO54" s="59"/>
      <c r="QP54" s="59"/>
      <c r="QQ54" s="59"/>
      <c r="QR54" s="59"/>
      <c r="QS54" s="59"/>
      <c r="QT54" s="59"/>
      <c r="QU54" s="59"/>
      <c r="QV54" s="59"/>
      <c r="QW54" s="59"/>
      <c r="QX54" s="59"/>
      <c r="QY54" s="59"/>
      <c r="QZ54" s="59"/>
      <c r="RA54" s="59"/>
      <c r="RB54" s="59"/>
      <c r="RC54" s="59"/>
      <c r="RD54" s="60"/>
      <c r="RE54" s="60"/>
      <c r="RF54" s="69"/>
      <c r="RG54" s="69"/>
      <c r="RH54" s="69"/>
      <c r="RI54" s="69"/>
      <c r="RJ54" s="69"/>
      <c r="RK54" s="69"/>
      <c r="RL54" s="69"/>
      <c r="RM54" s="69"/>
      <c r="RN54" s="69"/>
      <c r="RO54" s="69"/>
      <c r="RP54" s="69"/>
      <c r="RQ54" s="69"/>
      <c r="RR54" s="69"/>
      <c r="RS54" s="69"/>
      <c r="RT54" s="69"/>
      <c r="RU54" s="69"/>
      <c r="RV54" s="69"/>
      <c r="RW54" s="69"/>
      <c r="RX54" s="69"/>
      <c r="RY54" s="69"/>
      <c r="RZ54" s="69"/>
      <c r="SA54" s="69"/>
      <c r="SB54" s="69"/>
      <c r="SC54" s="69"/>
      <c r="SD54" s="70"/>
      <c r="SE54" s="71"/>
      <c r="SF54" s="72"/>
      <c r="SG54" s="68" t="s">
        <v>86</v>
      </c>
      <c r="SH54" s="61">
        <f>SUM(XG37:XG52)</f>
        <v>0</v>
      </c>
      <c r="SI54" s="61"/>
      <c r="SJ54" s="62"/>
      <c r="SK54" s="62"/>
      <c r="SL54" s="63"/>
      <c r="SM54" s="63"/>
      <c r="SN54" s="63"/>
      <c r="SO54" s="62"/>
      <c r="SP54" s="64"/>
      <c r="SQ54" s="65"/>
      <c r="SR54" s="66"/>
      <c r="SS54" s="66"/>
      <c r="ST54" s="66"/>
      <c r="SU54" s="67"/>
      <c r="SV54" s="59"/>
      <c r="SW54" s="59"/>
      <c r="SX54" s="59"/>
      <c r="SY54" s="59"/>
      <c r="SZ54" s="59"/>
      <c r="TA54" s="59"/>
      <c r="TB54" s="59"/>
      <c r="TC54" s="59"/>
      <c r="TD54" s="59"/>
      <c r="TE54" s="59"/>
      <c r="TF54" s="59"/>
      <c r="TG54" s="59"/>
      <c r="TH54" s="59"/>
      <c r="TI54" s="59"/>
      <c r="TJ54" s="59"/>
      <c r="TK54" s="59"/>
      <c r="TL54" s="59"/>
      <c r="TM54" s="59"/>
      <c r="TN54" s="59"/>
      <c r="TO54" s="59"/>
      <c r="TP54" s="60"/>
      <c r="TQ54" s="60"/>
      <c r="TR54" s="69"/>
      <c r="TS54" s="69"/>
      <c r="TT54" s="69"/>
      <c r="TU54" s="69"/>
      <c r="TV54" s="69"/>
      <c r="TW54" s="69"/>
      <c r="TX54" s="69"/>
      <c r="TY54" s="69"/>
      <c r="TZ54" s="69"/>
      <c r="UA54" s="69"/>
      <c r="UB54" s="69"/>
      <c r="UC54" s="69"/>
      <c r="UD54" s="69"/>
      <c r="UE54" s="69"/>
      <c r="UF54" s="69"/>
      <c r="UG54" s="69"/>
      <c r="UH54" s="69"/>
      <c r="UI54" s="69"/>
      <c r="UJ54" s="69"/>
      <c r="UK54" s="69"/>
      <c r="UL54" s="69"/>
      <c r="UM54" s="69"/>
      <c r="UN54" s="69"/>
      <c r="UO54" s="69"/>
      <c r="UP54" s="70"/>
      <c r="UQ54" s="71"/>
      <c r="UR54" s="72"/>
      <c r="US54" s="68" t="s">
        <v>86</v>
      </c>
      <c r="UT54" s="61">
        <f>SUM(ZS37:ZS52)</f>
        <v>0</v>
      </c>
      <c r="UU54" s="61"/>
      <c r="UV54" s="62"/>
      <c r="UW54" s="62"/>
      <c r="UX54" s="63"/>
      <c r="UY54" s="63"/>
      <c r="UZ54" s="63"/>
      <c r="VA54" s="62"/>
      <c r="VB54" s="64"/>
      <c r="VC54" s="65"/>
      <c r="VD54" s="66"/>
      <c r="VE54" s="66"/>
      <c r="VF54" s="66"/>
      <c r="VG54" s="67"/>
      <c r="VH54" s="59"/>
      <c r="VI54" s="59"/>
      <c r="VJ54" s="59"/>
      <c r="VK54" s="59"/>
      <c r="VL54" s="59"/>
      <c r="VM54" s="59"/>
      <c r="VN54" s="59"/>
      <c r="VO54" s="59"/>
      <c r="VP54" s="59"/>
      <c r="VQ54" s="59"/>
      <c r="VR54" s="59"/>
      <c r="VS54" s="59"/>
      <c r="VT54" s="59"/>
      <c r="VU54" s="59"/>
      <c r="VV54" s="59"/>
      <c r="VW54" s="59"/>
      <c r="VX54" s="59"/>
      <c r="VY54" s="59"/>
      <c r="VZ54" s="59"/>
      <c r="WA54" s="59"/>
      <c r="WB54" s="60"/>
      <c r="WC54" s="60"/>
      <c r="WD54" s="69"/>
      <c r="WE54" s="69"/>
      <c r="WF54" s="69"/>
      <c r="WG54" s="69"/>
      <c r="WH54" s="69"/>
      <c r="WI54" s="69"/>
      <c r="WJ54" s="69"/>
      <c r="WK54" s="69"/>
      <c r="WL54" s="69"/>
      <c r="WM54" s="69"/>
      <c r="WN54" s="69"/>
      <c r="WO54" s="69"/>
      <c r="WP54" s="69"/>
      <c r="WQ54" s="69"/>
      <c r="WR54" s="69"/>
      <c r="WS54" s="69"/>
      <c r="WT54" s="69"/>
      <c r="WU54" s="69"/>
      <c r="WV54" s="69"/>
      <c r="WW54" s="69"/>
      <c r="WX54" s="69"/>
      <c r="WY54" s="69"/>
      <c r="WZ54" s="69"/>
      <c r="XA54" s="69"/>
      <c r="XB54" s="70"/>
      <c r="XC54" s="71"/>
      <c r="XD54" s="72"/>
      <c r="XE54" s="68" t="s">
        <v>86</v>
      </c>
      <c r="XF54" s="61">
        <f>SUM(ACE37:ACE52)</f>
        <v>0</v>
      </c>
      <c r="XG54" s="61"/>
      <c r="XH54" s="62"/>
      <c r="XI54" s="62"/>
      <c r="XJ54" s="63"/>
      <c r="XK54" s="63"/>
      <c r="XL54" s="63"/>
      <c r="XM54" s="62"/>
      <c r="XN54" s="64"/>
      <c r="XO54" s="65"/>
      <c r="XP54" s="66"/>
      <c r="XQ54" s="66"/>
      <c r="XR54" s="66"/>
      <c r="XS54" s="67"/>
      <c r="XT54" s="59"/>
      <c r="XU54" s="59"/>
      <c r="XV54" s="59"/>
      <c r="XW54" s="59"/>
      <c r="XX54" s="59"/>
      <c r="XY54" s="59"/>
      <c r="XZ54" s="59"/>
      <c r="YA54" s="59"/>
      <c r="YB54" s="59"/>
      <c r="YC54" s="59"/>
      <c r="YD54" s="59"/>
      <c r="YE54" s="59"/>
      <c r="YF54" s="59"/>
      <c r="YG54" s="59"/>
      <c r="YH54" s="59"/>
      <c r="YI54" s="59"/>
      <c r="YJ54" s="59"/>
      <c r="YK54" s="59"/>
      <c r="YL54" s="59"/>
      <c r="YM54" s="59"/>
      <c r="YN54" s="60"/>
      <c r="YO54" s="60"/>
      <c r="YP54" s="69"/>
      <c r="YQ54" s="69"/>
      <c r="YR54" s="69"/>
      <c r="YS54" s="69"/>
      <c r="YT54" s="69"/>
      <c r="YU54" s="69"/>
      <c r="YV54" s="69"/>
      <c r="YW54" s="69"/>
      <c r="YX54" s="69"/>
      <c r="YY54" s="69"/>
      <c r="YZ54" s="69"/>
      <c r="ZA54" s="69"/>
      <c r="ZB54" s="69"/>
      <c r="ZC54" s="69"/>
      <c r="ZD54" s="69"/>
      <c r="ZE54" s="69"/>
      <c r="ZF54" s="69"/>
      <c r="ZG54" s="69"/>
      <c r="ZH54" s="69"/>
      <c r="ZI54" s="69"/>
      <c r="ZJ54" s="69"/>
      <c r="ZK54" s="69"/>
      <c r="ZL54" s="69"/>
      <c r="ZM54" s="69"/>
      <c r="ZN54" s="70"/>
      <c r="ZO54" s="71"/>
      <c r="ZP54" s="72"/>
      <c r="ZQ54" s="68" t="s">
        <v>86</v>
      </c>
      <c r="ZR54" s="61">
        <f>SUM(AEQ37:AEQ52)</f>
        <v>0</v>
      </c>
      <c r="ZS54" s="61"/>
      <c r="ZT54" s="62"/>
      <c r="ZU54" s="62"/>
      <c r="ZV54" s="63"/>
      <c r="ZW54" s="63"/>
      <c r="ZX54" s="63"/>
      <c r="ZY54" s="62"/>
      <c r="ZZ54" s="64"/>
      <c r="AAA54" s="65"/>
      <c r="AAB54" s="66"/>
      <c r="AAC54" s="66"/>
      <c r="AAD54" s="66"/>
      <c r="AAE54" s="67"/>
      <c r="AAF54" s="59"/>
      <c r="AAG54" s="59"/>
      <c r="AAH54" s="59"/>
      <c r="AAI54" s="59"/>
      <c r="AAJ54" s="59"/>
      <c r="AAK54" s="59"/>
      <c r="AAL54" s="59"/>
      <c r="AAM54" s="59"/>
      <c r="AAN54" s="59"/>
      <c r="AAO54" s="59"/>
      <c r="AAP54" s="59"/>
      <c r="AAQ54" s="59"/>
      <c r="AAR54" s="59"/>
      <c r="AAS54" s="59"/>
      <c r="AAT54" s="59"/>
      <c r="AAU54" s="59"/>
      <c r="AAV54" s="59"/>
      <c r="AAW54" s="59"/>
      <c r="AAX54" s="59"/>
      <c r="AAY54" s="59"/>
      <c r="AAZ54" s="60"/>
      <c r="ABA54" s="60"/>
      <c r="ABB54" s="69"/>
      <c r="ABC54" s="69"/>
      <c r="ABD54" s="69"/>
      <c r="ABE54" s="69"/>
      <c r="ABF54" s="69"/>
      <c r="ABG54" s="69"/>
      <c r="ABH54" s="69"/>
      <c r="ABI54" s="69"/>
      <c r="ABJ54" s="69"/>
      <c r="ABK54" s="69"/>
      <c r="ABL54" s="69"/>
      <c r="ABM54" s="69"/>
      <c r="ABN54" s="69"/>
      <c r="ABO54" s="69"/>
      <c r="ABP54" s="69"/>
      <c r="ABQ54" s="69"/>
      <c r="ABR54" s="69"/>
      <c r="ABS54" s="69"/>
      <c r="ABT54" s="69"/>
      <c r="ABU54" s="69"/>
      <c r="ABV54" s="69"/>
      <c r="ABW54" s="69"/>
      <c r="ABX54" s="69"/>
      <c r="ABY54" s="69"/>
      <c r="ABZ54" s="70"/>
      <c r="ACA54" s="71"/>
      <c r="ACB54" s="72"/>
      <c r="ACC54" s="68" t="s">
        <v>86</v>
      </c>
      <c r="ACD54" s="61">
        <f>SUM(AHC37:AHC52)</f>
        <v>0</v>
      </c>
      <c r="ACE54" s="61"/>
      <c r="ACF54" s="62"/>
      <c r="ACG54" s="62"/>
      <c r="ACH54" s="63"/>
      <c r="ACI54" s="63"/>
      <c r="ACJ54" s="63"/>
      <c r="ACK54" s="62"/>
      <c r="ACL54" s="64"/>
      <c r="ACM54" s="65"/>
      <c r="ACN54" s="66"/>
      <c r="ACO54" s="66"/>
      <c r="ACP54" s="66"/>
      <c r="ACQ54" s="67"/>
      <c r="ACR54" s="59"/>
      <c r="ACS54" s="59"/>
      <c r="ACT54" s="59"/>
      <c r="ACU54" s="59"/>
      <c r="ACV54" s="59"/>
      <c r="ACW54" s="59"/>
      <c r="ACX54" s="59"/>
      <c r="ACY54" s="59"/>
      <c r="ACZ54" s="59"/>
      <c r="ADA54" s="59"/>
      <c r="ADB54" s="59"/>
      <c r="ADC54" s="59"/>
      <c r="ADD54" s="59"/>
      <c r="ADE54" s="59"/>
      <c r="ADF54" s="59"/>
      <c r="ADG54" s="59"/>
      <c r="ADH54" s="59"/>
      <c r="ADI54" s="59"/>
      <c r="ADJ54" s="59"/>
      <c r="ADK54" s="59"/>
      <c r="ADL54" s="60"/>
      <c r="ADM54" s="60"/>
      <c r="ADN54" s="69"/>
      <c r="ADO54" s="69"/>
      <c r="ADP54" s="69"/>
      <c r="ADQ54" s="69"/>
      <c r="ADR54" s="69"/>
      <c r="ADS54" s="69"/>
      <c r="ADT54" s="69"/>
      <c r="ADU54" s="69"/>
      <c r="ADV54" s="69"/>
      <c r="ADW54" s="69"/>
      <c r="ADX54" s="69"/>
      <c r="ADY54" s="69"/>
      <c r="ADZ54" s="69"/>
      <c r="AEA54" s="69"/>
      <c r="AEB54" s="69"/>
      <c r="AEC54" s="69"/>
      <c r="AED54" s="69"/>
      <c r="AEE54" s="69"/>
      <c r="AEF54" s="69"/>
      <c r="AEG54" s="69"/>
      <c r="AEH54" s="69"/>
      <c r="AEI54" s="69"/>
      <c r="AEJ54" s="69"/>
      <c r="AEK54" s="69"/>
      <c r="AEL54" s="70"/>
      <c r="AEM54" s="71"/>
      <c r="AEN54" s="72"/>
      <c r="AEO54" s="68" t="s">
        <v>86</v>
      </c>
      <c r="AEP54" s="61">
        <f>SUM(AJO37:AJO52)</f>
        <v>0</v>
      </c>
      <c r="AEQ54" s="61"/>
      <c r="AER54" s="62"/>
      <c r="AES54" s="62"/>
      <c r="AET54" s="63"/>
      <c r="AEU54" s="63"/>
      <c r="AEV54" s="63"/>
      <c r="AEW54" s="62"/>
      <c r="AEX54" s="64"/>
      <c r="AEY54" s="65"/>
      <c r="AEZ54" s="66"/>
      <c r="AFA54" s="66"/>
      <c r="AFB54" s="66"/>
      <c r="AFC54" s="67"/>
      <c r="AFD54" s="59"/>
      <c r="AFE54" s="59"/>
      <c r="AFF54" s="59"/>
      <c r="AFG54" s="59"/>
      <c r="AFH54" s="59"/>
      <c r="AFI54" s="59"/>
      <c r="AFJ54" s="59"/>
      <c r="AFK54" s="59"/>
      <c r="AFL54" s="59"/>
      <c r="AFM54" s="59"/>
      <c r="AFN54" s="59"/>
      <c r="AFO54" s="59"/>
      <c r="AFP54" s="59"/>
      <c r="AFQ54" s="59"/>
      <c r="AFR54" s="59"/>
      <c r="AFS54" s="59"/>
      <c r="AFT54" s="59"/>
      <c r="AFU54" s="59"/>
      <c r="AFV54" s="59"/>
      <c r="AFW54" s="59"/>
      <c r="AFX54" s="60"/>
      <c r="AFY54" s="60"/>
      <c r="AFZ54" s="69"/>
      <c r="AGA54" s="69"/>
      <c r="AGB54" s="69"/>
      <c r="AGC54" s="69"/>
      <c r="AGD54" s="69"/>
      <c r="AGE54" s="69"/>
      <c r="AGF54" s="69"/>
      <c r="AGG54" s="69"/>
      <c r="AGH54" s="69"/>
      <c r="AGI54" s="69"/>
      <c r="AGJ54" s="69"/>
      <c r="AGK54" s="69"/>
      <c r="AGL54" s="69"/>
      <c r="AGM54" s="69"/>
      <c r="AGN54" s="69"/>
      <c r="AGO54" s="69"/>
      <c r="AGP54" s="69"/>
      <c r="AGQ54" s="69"/>
      <c r="AGR54" s="69"/>
      <c r="AGS54" s="69"/>
      <c r="AGT54" s="69"/>
      <c r="AGU54" s="69"/>
      <c r="AGV54" s="69"/>
      <c r="AGW54" s="69"/>
      <c r="AGX54" s="70"/>
      <c r="AGY54" s="71"/>
      <c r="AGZ54" s="72"/>
      <c r="AHA54" s="68" t="s">
        <v>86</v>
      </c>
      <c r="AHB54" s="61">
        <f>SUM(AMA37:AMA52)</f>
        <v>0</v>
      </c>
      <c r="AHC54" s="61"/>
      <c r="AHD54" s="62"/>
      <c r="AHE54" s="62"/>
      <c r="AHF54" s="63"/>
      <c r="AHG54" s="63"/>
      <c r="AHH54" s="63"/>
      <c r="AHI54" s="62"/>
      <c r="AHJ54" s="64"/>
      <c r="AHK54" s="65"/>
      <c r="AHL54" s="66"/>
      <c r="AHM54" s="66"/>
      <c r="AHN54" s="66"/>
      <c r="AHO54" s="67"/>
      <c r="AHP54" s="59"/>
      <c r="AHQ54" s="59"/>
      <c r="AHR54" s="59"/>
      <c r="AHS54" s="59"/>
      <c r="AHT54" s="59"/>
      <c r="AHU54" s="59"/>
      <c r="AHV54" s="59"/>
      <c r="AHW54" s="59"/>
      <c r="AHX54" s="59"/>
      <c r="AHY54" s="59"/>
      <c r="AHZ54" s="59"/>
      <c r="AIA54" s="59"/>
      <c r="AIB54" s="59"/>
      <c r="AIC54" s="59"/>
      <c r="AID54" s="59"/>
      <c r="AIE54" s="59"/>
      <c r="AIF54" s="59"/>
      <c r="AIG54" s="59"/>
      <c r="AIH54" s="59"/>
      <c r="AII54" s="59"/>
      <c r="AIJ54" s="60"/>
      <c r="AIK54" s="60"/>
      <c r="AIL54" s="69"/>
      <c r="AIM54" s="69"/>
      <c r="AIN54" s="69"/>
      <c r="AIO54" s="69"/>
      <c r="AIP54" s="69"/>
      <c r="AIQ54" s="69"/>
      <c r="AIR54" s="69"/>
      <c r="AIS54" s="69"/>
      <c r="AIT54" s="69"/>
      <c r="AIU54" s="69"/>
      <c r="AIV54" s="69"/>
      <c r="AIW54" s="69"/>
      <c r="AIX54" s="69"/>
      <c r="AIY54" s="69"/>
      <c r="AIZ54" s="69"/>
      <c r="AJA54" s="69"/>
      <c r="AJB54" s="69"/>
      <c r="AJC54" s="69"/>
      <c r="AJD54" s="69"/>
      <c r="AJE54" s="69"/>
      <c r="AJF54" s="69"/>
      <c r="AJG54" s="69"/>
      <c r="AJH54" s="69"/>
      <c r="AJI54" s="69"/>
      <c r="AJJ54" s="70"/>
      <c r="AJK54" s="71"/>
      <c r="AJL54" s="72"/>
      <c r="AJM54" s="68" t="s">
        <v>86</v>
      </c>
      <c r="AJN54" s="61">
        <f>SUM(AOM37:AOM52)</f>
        <v>0</v>
      </c>
      <c r="AJO54" s="61"/>
      <c r="AJP54" s="62"/>
      <c r="AJQ54" s="62"/>
      <c r="AJR54" s="63"/>
      <c r="AJS54" s="63"/>
      <c r="AJT54" s="63"/>
      <c r="AJU54" s="62"/>
      <c r="AJV54" s="64"/>
      <c r="AJW54" s="65"/>
      <c r="AJX54" s="66"/>
      <c r="AJY54" s="66"/>
      <c r="AJZ54" s="66"/>
      <c r="AKA54" s="67"/>
      <c r="AKB54" s="59"/>
      <c r="AKC54" s="59"/>
      <c r="AKD54" s="59"/>
      <c r="AKE54" s="59"/>
      <c r="AKF54" s="59"/>
      <c r="AKG54" s="59"/>
      <c r="AKH54" s="59"/>
      <c r="AKI54" s="59"/>
      <c r="AKJ54" s="59"/>
      <c r="AKK54" s="59"/>
      <c r="AKL54" s="59"/>
      <c r="AKM54" s="59"/>
      <c r="AKN54" s="59"/>
      <c r="AKO54" s="59"/>
      <c r="AKP54" s="59"/>
      <c r="AKQ54" s="59"/>
      <c r="AKR54" s="59"/>
      <c r="AKS54" s="59"/>
      <c r="AKT54" s="59"/>
      <c r="AKU54" s="59"/>
      <c r="AKV54" s="60"/>
      <c r="AKW54" s="60"/>
      <c r="AKX54" s="69"/>
      <c r="AKY54" s="69"/>
      <c r="AKZ54" s="69"/>
      <c r="ALA54" s="69"/>
      <c r="ALB54" s="69"/>
      <c r="ALC54" s="69"/>
      <c r="ALD54" s="69"/>
      <c r="ALE54" s="69"/>
      <c r="ALF54" s="69"/>
      <c r="ALG54" s="69"/>
      <c r="ALH54" s="69"/>
      <c r="ALI54" s="69"/>
      <c r="ALJ54" s="69"/>
      <c r="ALK54" s="69"/>
      <c r="ALL54" s="69"/>
      <c r="ALM54" s="69"/>
      <c r="ALN54" s="69"/>
      <c r="ALO54" s="69"/>
      <c r="ALP54" s="69"/>
      <c r="ALQ54" s="69"/>
      <c r="ALR54" s="69"/>
      <c r="ALS54" s="69"/>
      <c r="ALT54" s="69"/>
      <c r="ALU54" s="69"/>
      <c r="ALV54" s="70"/>
      <c r="ALW54" s="71"/>
      <c r="ALX54" s="72"/>
      <c r="ALY54" s="68" t="s">
        <v>86</v>
      </c>
      <c r="ALZ54" s="61">
        <f>SUM(AQY37:AQY52)</f>
        <v>0</v>
      </c>
      <c r="AMA54" s="61"/>
      <c r="AMB54" s="62"/>
      <c r="AMC54" s="62"/>
      <c r="AMD54" s="63"/>
      <c r="AME54" s="63"/>
      <c r="AMF54" s="63"/>
      <c r="AMG54" s="62"/>
      <c r="AMH54" s="64"/>
      <c r="AMI54" s="65"/>
      <c r="AMJ54" s="66"/>
      <c r="AMK54" s="66"/>
      <c r="AML54" s="66"/>
      <c r="AMM54" s="67"/>
      <c r="AMN54" s="59"/>
      <c r="AMO54" s="59"/>
      <c r="AMP54" s="59"/>
      <c r="AMQ54" s="59"/>
      <c r="AMR54" s="59"/>
      <c r="AMS54" s="59"/>
      <c r="AMT54" s="59"/>
      <c r="AMU54" s="59"/>
      <c r="AMV54" s="59"/>
      <c r="AMW54" s="59"/>
      <c r="AMX54" s="59"/>
      <c r="AMY54" s="59"/>
      <c r="AMZ54" s="59"/>
      <c r="ANA54" s="59"/>
      <c r="ANB54" s="59"/>
      <c r="ANC54" s="59"/>
      <c r="AND54" s="59"/>
      <c r="ANE54" s="59"/>
      <c r="ANF54" s="59"/>
      <c r="ANG54" s="59"/>
      <c r="ANH54" s="60"/>
      <c r="ANI54" s="60"/>
      <c r="ANJ54" s="69"/>
      <c r="ANK54" s="69"/>
      <c r="ANL54" s="69"/>
      <c r="ANM54" s="69"/>
      <c r="ANN54" s="69"/>
      <c r="ANO54" s="69"/>
      <c r="ANP54" s="69"/>
      <c r="ANQ54" s="69"/>
      <c r="ANR54" s="69"/>
      <c r="ANS54" s="69"/>
      <c r="ANT54" s="69"/>
      <c r="ANU54" s="69"/>
      <c r="ANV54" s="69"/>
      <c r="ANW54" s="69"/>
      <c r="ANX54" s="69"/>
      <c r="ANY54" s="69"/>
      <c r="ANZ54" s="69"/>
      <c r="AOA54" s="69"/>
      <c r="AOB54" s="69"/>
      <c r="AOC54" s="69"/>
      <c r="AOD54" s="69"/>
      <c r="AOE54" s="69"/>
      <c r="AOF54" s="69"/>
      <c r="AOG54" s="69"/>
      <c r="AOH54" s="70"/>
      <c r="AOI54" s="71"/>
      <c r="AOJ54" s="72"/>
      <c r="AOK54" s="68" t="s">
        <v>86</v>
      </c>
      <c r="AOL54" s="61">
        <f>SUM(ATK37:ATK52)</f>
        <v>0</v>
      </c>
      <c r="AOM54" s="61"/>
      <c r="AON54" s="62"/>
      <c r="AOO54" s="62"/>
      <c r="AOP54" s="63"/>
      <c r="AOQ54" s="63"/>
      <c r="AOR54" s="63"/>
      <c r="AOS54" s="62"/>
      <c r="AOT54" s="64"/>
      <c r="AOU54" s="65"/>
      <c r="AOV54" s="66"/>
      <c r="AOW54" s="66"/>
      <c r="AOX54" s="66"/>
      <c r="AOY54" s="67"/>
      <c r="AOZ54" s="59"/>
      <c r="APA54" s="59"/>
      <c r="APB54" s="59"/>
      <c r="APC54" s="59"/>
      <c r="APD54" s="59"/>
      <c r="APE54" s="59"/>
      <c r="APF54" s="59"/>
      <c r="APG54" s="59"/>
      <c r="APH54" s="59"/>
      <c r="API54" s="59"/>
      <c r="APJ54" s="59"/>
      <c r="APK54" s="59"/>
      <c r="APL54" s="59"/>
      <c r="APM54" s="59"/>
      <c r="APN54" s="59"/>
      <c r="APO54" s="59"/>
      <c r="APP54" s="59"/>
      <c r="APQ54" s="59"/>
      <c r="APR54" s="59"/>
      <c r="APS54" s="59"/>
      <c r="APT54" s="60"/>
      <c r="APU54" s="60"/>
      <c r="APV54" s="69"/>
      <c r="APW54" s="69"/>
      <c r="APX54" s="69"/>
      <c r="APY54" s="69"/>
      <c r="APZ54" s="69"/>
      <c r="AQA54" s="69"/>
      <c r="AQB54" s="69"/>
      <c r="AQC54" s="69"/>
      <c r="AQD54" s="69"/>
      <c r="AQE54" s="69"/>
      <c r="AQF54" s="69"/>
      <c r="AQG54" s="69"/>
      <c r="AQH54" s="69"/>
      <c r="AQI54" s="69"/>
      <c r="AQJ54" s="69"/>
      <c r="AQK54" s="69"/>
      <c r="AQL54" s="69"/>
      <c r="AQM54" s="69"/>
      <c r="AQN54" s="69"/>
      <c r="AQO54" s="69"/>
      <c r="AQP54" s="69"/>
      <c r="AQQ54" s="69"/>
      <c r="AQR54" s="69"/>
      <c r="AQS54" s="69"/>
      <c r="AQT54" s="70"/>
      <c r="AQU54" s="71"/>
      <c r="AQV54" s="72"/>
      <c r="AQW54" s="68" t="s">
        <v>86</v>
      </c>
      <c r="AQX54" s="61">
        <f>SUM(AVW37:AVW52)</f>
        <v>0</v>
      </c>
      <c r="AQY54" s="61"/>
      <c r="AQZ54" s="62"/>
      <c r="ARA54" s="62"/>
      <c r="ARB54" s="63"/>
      <c r="ARC54" s="63"/>
      <c r="ARD54" s="63"/>
      <c r="ARE54" s="62"/>
      <c r="ARF54" s="64"/>
      <c r="ARG54" s="65"/>
      <c r="ARH54" s="66"/>
      <c r="ARI54" s="66"/>
      <c r="ARJ54" s="66"/>
      <c r="ARK54" s="67"/>
      <c r="ARL54" s="59"/>
      <c r="ARM54" s="59"/>
      <c r="ARN54" s="59"/>
      <c r="ARO54" s="59"/>
      <c r="ARP54" s="59"/>
      <c r="ARQ54" s="59"/>
      <c r="ARR54" s="59"/>
      <c r="ARS54" s="59"/>
      <c r="ART54" s="59"/>
      <c r="ARU54" s="59"/>
      <c r="ARV54" s="59"/>
      <c r="ARW54" s="59"/>
      <c r="ARX54" s="59"/>
      <c r="ARY54" s="59"/>
      <c r="ARZ54" s="59"/>
      <c r="ASA54" s="59"/>
      <c r="ASB54" s="59"/>
      <c r="ASC54" s="59"/>
      <c r="ASD54" s="59"/>
      <c r="ASE54" s="59"/>
      <c r="ASF54" s="60"/>
      <c r="ASG54" s="60"/>
      <c r="ASH54" s="69"/>
      <c r="ASI54" s="69"/>
      <c r="ASJ54" s="69"/>
      <c r="ASK54" s="69"/>
      <c r="ASL54" s="69"/>
      <c r="ASM54" s="69"/>
      <c r="ASN54" s="69"/>
      <c r="ASO54" s="69"/>
      <c r="ASP54" s="69"/>
      <c r="ASQ54" s="69"/>
      <c r="ASR54" s="69"/>
      <c r="ASS54" s="69"/>
      <c r="AST54" s="69"/>
      <c r="ASU54" s="69"/>
      <c r="ASV54" s="69"/>
      <c r="ASW54" s="69"/>
      <c r="ASX54" s="69"/>
      <c r="ASY54" s="69"/>
      <c r="ASZ54" s="69"/>
      <c r="ATA54" s="69"/>
      <c r="ATB54" s="69"/>
      <c r="ATC54" s="69"/>
      <c r="ATD54" s="69"/>
      <c r="ATE54" s="69"/>
      <c r="ATF54" s="70"/>
      <c r="ATG54" s="71"/>
      <c r="ATH54" s="72"/>
      <c r="ATI54" s="68" t="s">
        <v>86</v>
      </c>
      <c r="ATJ54" s="61">
        <f>SUM(AYI37:AYI52)</f>
        <v>0</v>
      </c>
      <c r="ATK54" s="61"/>
      <c r="ATL54" s="62"/>
      <c r="ATM54" s="62"/>
      <c r="ATN54" s="63"/>
      <c r="ATO54" s="63"/>
      <c r="ATP54" s="63"/>
      <c r="ATQ54" s="62"/>
      <c r="ATR54" s="64"/>
      <c r="ATS54" s="65"/>
      <c r="ATT54" s="66"/>
      <c r="ATU54" s="66"/>
      <c r="ATV54" s="66"/>
      <c r="ATW54" s="67"/>
      <c r="ATX54" s="59"/>
      <c r="ATY54" s="59"/>
      <c r="ATZ54" s="59"/>
      <c r="AUA54" s="59"/>
      <c r="AUB54" s="59"/>
      <c r="AUC54" s="59"/>
      <c r="AUD54" s="59"/>
      <c r="AUE54" s="59"/>
      <c r="AUF54" s="59"/>
      <c r="AUG54" s="59"/>
      <c r="AUH54" s="59"/>
      <c r="AUI54" s="59"/>
      <c r="AUJ54" s="59"/>
      <c r="AUK54" s="59"/>
      <c r="AUL54" s="59"/>
      <c r="AUM54" s="59"/>
      <c r="AUN54" s="59"/>
      <c r="AUO54" s="59"/>
      <c r="AUP54" s="59"/>
      <c r="AUQ54" s="59"/>
      <c r="AUR54" s="60"/>
      <c r="AUS54" s="60"/>
      <c r="AUT54" s="69"/>
      <c r="AUU54" s="69"/>
      <c r="AUV54" s="69"/>
      <c r="AUW54" s="69"/>
      <c r="AUX54" s="69"/>
      <c r="AUY54" s="69"/>
      <c r="AUZ54" s="69"/>
      <c r="AVA54" s="69"/>
      <c r="AVB54" s="69"/>
      <c r="AVC54" s="69"/>
      <c r="AVD54" s="69"/>
      <c r="AVE54" s="69"/>
      <c r="AVF54" s="69"/>
      <c r="AVG54" s="69"/>
      <c r="AVH54" s="69"/>
      <c r="AVI54" s="69"/>
      <c r="AVJ54" s="69"/>
      <c r="AVK54" s="69"/>
      <c r="AVL54" s="69"/>
      <c r="AVM54" s="69"/>
      <c r="AVN54" s="69"/>
      <c r="AVO54" s="69"/>
      <c r="AVP54" s="69"/>
      <c r="AVQ54" s="69"/>
      <c r="AVR54" s="70"/>
      <c r="AVS54" s="71"/>
      <c r="AVT54" s="72"/>
      <c r="AVU54" s="68" t="s">
        <v>86</v>
      </c>
      <c r="AVV54" s="61">
        <f>SUM(BAU37:BAU52)</f>
        <v>0</v>
      </c>
      <c r="AVW54" s="61"/>
      <c r="AVX54" s="62"/>
      <c r="AVY54" s="62"/>
      <c r="AVZ54" s="63"/>
      <c r="AWA54" s="63"/>
      <c r="AWB54" s="63"/>
      <c r="AWC54" s="62"/>
      <c r="AWD54" s="64"/>
      <c r="AWE54" s="65"/>
      <c r="AWF54" s="66"/>
      <c r="AWG54" s="66"/>
      <c r="AWH54" s="66"/>
      <c r="AWI54" s="67"/>
      <c r="AWJ54" s="59"/>
      <c r="AWK54" s="59"/>
      <c r="AWL54" s="59"/>
      <c r="AWM54" s="59"/>
      <c r="AWN54" s="59"/>
      <c r="AWO54" s="59"/>
      <c r="AWP54" s="59"/>
      <c r="AWQ54" s="59"/>
      <c r="AWR54" s="59"/>
      <c r="AWS54" s="59"/>
      <c r="AWT54" s="59"/>
      <c r="AWU54" s="59"/>
      <c r="AWV54" s="59"/>
      <c r="AWW54" s="59"/>
      <c r="AWX54" s="59"/>
      <c r="AWY54" s="59"/>
      <c r="AWZ54" s="59"/>
      <c r="AXA54" s="59"/>
      <c r="AXB54" s="59"/>
      <c r="AXC54" s="59"/>
      <c r="AXD54" s="60"/>
      <c r="AXE54" s="60"/>
      <c r="AXF54" s="69"/>
      <c r="AXG54" s="69"/>
      <c r="AXH54" s="69"/>
      <c r="AXI54" s="69"/>
      <c r="AXJ54" s="69"/>
      <c r="AXK54" s="69"/>
      <c r="AXL54" s="69"/>
      <c r="AXM54" s="69"/>
      <c r="AXN54" s="69"/>
      <c r="AXO54" s="69"/>
      <c r="AXP54" s="69"/>
      <c r="AXQ54" s="69"/>
      <c r="AXR54" s="69"/>
      <c r="AXS54" s="69"/>
      <c r="AXT54" s="69"/>
      <c r="AXU54" s="69"/>
      <c r="AXV54" s="69"/>
      <c r="AXW54" s="69"/>
      <c r="AXX54" s="69"/>
      <c r="AXY54" s="69"/>
      <c r="AXZ54" s="69"/>
      <c r="AYA54" s="69"/>
      <c r="AYB54" s="69"/>
      <c r="AYC54" s="69"/>
      <c r="AYD54" s="70"/>
      <c r="AYE54" s="71"/>
      <c r="AYF54" s="72"/>
      <c r="AYG54" s="68" t="s">
        <v>86</v>
      </c>
      <c r="AYH54" s="61">
        <f>SUM(BDG37:BDG52)</f>
        <v>0</v>
      </c>
      <c r="AYI54" s="61"/>
      <c r="AYJ54" s="62"/>
      <c r="AYK54" s="62"/>
      <c r="AYL54" s="63"/>
      <c r="AYM54" s="63"/>
      <c r="AYN54" s="63"/>
      <c r="AYO54" s="62"/>
      <c r="AYP54" s="64"/>
      <c r="AYQ54" s="65"/>
      <c r="AYR54" s="66"/>
      <c r="AYS54" s="66"/>
      <c r="AYT54" s="66"/>
      <c r="AYU54" s="67"/>
      <c r="AYV54" s="59"/>
      <c r="AYW54" s="59"/>
      <c r="AYX54" s="59"/>
      <c r="AYY54" s="59"/>
      <c r="AYZ54" s="59"/>
      <c r="AZA54" s="59"/>
      <c r="AZB54" s="59"/>
      <c r="AZC54" s="59"/>
      <c r="AZD54" s="59"/>
      <c r="AZE54" s="59"/>
      <c r="AZF54" s="59"/>
      <c r="AZG54" s="59"/>
      <c r="AZH54" s="59"/>
      <c r="AZI54" s="59"/>
      <c r="AZJ54" s="59"/>
      <c r="AZK54" s="59"/>
      <c r="AZL54" s="59"/>
      <c r="AZM54" s="59"/>
      <c r="AZN54" s="59"/>
      <c r="AZO54" s="59"/>
      <c r="AZP54" s="60"/>
      <c r="AZQ54" s="60"/>
      <c r="AZR54" s="69"/>
      <c r="AZS54" s="69"/>
      <c r="AZT54" s="69"/>
      <c r="AZU54" s="69"/>
      <c r="AZV54" s="69"/>
      <c r="AZW54" s="69"/>
      <c r="AZX54" s="69"/>
      <c r="AZY54" s="69"/>
      <c r="AZZ54" s="69"/>
      <c r="BAA54" s="69"/>
      <c r="BAB54" s="69"/>
      <c r="BAC54" s="69"/>
      <c r="BAD54" s="69"/>
      <c r="BAE54" s="69"/>
      <c r="BAF54" s="69"/>
      <c r="BAG54" s="69"/>
      <c r="BAH54" s="69"/>
      <c r="BAI54" s="69"/>
      <c r="BAJ54" s="69"/>
      <c r="BAK54" s="69"/>
      <c r="BAL54" s="69"/>
      <c r="BAM54" s="69"/>
      <c r="BAN54" s="69"/>
      <c r="BAO54" s="69"/>
      <c r="BAP54" s="70"/>
      <c r="BAQ54" s="71"/>
      <c r="BAR54" s="72"/>
      <c r="BAS54" s="68" t="s">
        <v>86</v>
      </c>
      <c r="BAT54" s="61">
        <f>SUM(BFS37:BFS52)</f>
        <v>0</v>
      </c>
      <c r="BAU54" s="61"/>
      <c r="BAV54" s="62"/>
      <c r="BAW54" s="62"/>
      <c r="BAX54" s="63"/>
      <c r="BAY54" s="63"/>
      <c r="BAZ54" s="63"/>
      <c r="BBA54" s="62"/>
      <c r="BBB54" s="64"/>
      <c r="BBC54" s="65"/>
      <c r="BBD54" s="66"/>
      <c r="BBE54" s="66"/>
      <c r="BBF54" s="66"/>
      <c r="BBG54" s="67"/>
      <c r="BBH54" s="59"/>
      <c r="BBI54" s="59"/>
      <c r="BBJ54" s="59"/>
      <c r="BBK54" s="59"/>
      <c r="BBL54" s="59"/>
      <c r="BBM54" s="59"/>
      <c r="BBN54" s="59"/>
      <c r="BBO54" s="59"/>
      <c r="BBP54" s="59"/>
      <c r="BBQ54" s="59"/>
      <c r="BBR54" s="59"/>
      <c r="BBS54" s="59"/>
      <c r="BBT54" s="59"/>
      <c r="BBU54" s="59"/>
      <c r="BBV54" s="59"/>
      <c r="BBW54" s="59"/>
      <c r="BBX54" s="59"/>
      <c r="BBY54" s="59"/>
      <c r="BBZ54" s="59"/>
      <c r="BCA54" s="59"/>
      <c r="BCB54" s="60"/>
      <c r="BCC54" s="60"/>
      <c r="BCD54" s="69"/>
      <c r="BCE54" s="69"/>
      <c r="BCF54" s="69"/>
      <c r="BCG54" s="69"/>
      <c r="BCH54" s="69"/>
      <c r="BCI54" s="69"/>
      <c r="BCJ54" s="69"/>
      <c r="BCK54" s="69"/>
      <c r="BCL54" s="69"/>
      <c r="BCM54" s="69"/>
      <c r="BCN54" s="69"/>
      <c r="BCO54" s="69"/>
      <c r="BCP54" s="69"/>
      <c r="BCQ54" s="69"/>
      <c r="BCR54" s="69"/>
      <c r="BCS54" s="69"/>
      <c r="BCT54" s="69"/>
      <c r="BCU54" s="69"/>
      <c r="BCV54" s="69"/>
      <c r="BCW54" s="69"/>
      <c r="BCX54" s="69"/>
      <c r="BCY54" s="69"/>
      <c r="BCZ54" s="69"/>
      <c r="BDA54" s="69"/>
      <c r="BDB54" s="70"/>
      <c r="BDC54" s="71"/>
      <c r="BDD54" s="72"/>
      <c r="BDE54" s="68" t="s">
        <v>86</v>
      </c>
      <c r="BDF54" s="61">
        <f>SUM(BIE37:BIE52)</f>
        <v>0</v>
      </c>
      <c r="BDG54" s="61"/>
      <c r="BDH54" s="62"/>
      <c r="BDI54" s="62"/>
      <c r="BDJ54" s="63"/>
      <c r="BDK54" s="63"/>
      <c r="BDL54" s="63"/>
      <c r="BDM54" s="62"/>
      <c r="BDN54" s="64"/>
      <c r="BDO54" s="65"/>
      <c r="BDP54" s="66"/>
      <c r="BDQ54" s="66"/>
      <c r="BDR54" s="66"/>
      <c r="BDS54" s="67"/>
      <c r="BDT54" s="59"/>
      <c r="BDU54" s="59"/>
      <c r="BDV54" s="59"/>
      <c r="BDW54" s="59"/>
      <c r="BDX54" s="59"/>
      <c r="BDY54" s="59"/>
      <c r="BDZ54" s="59"/>
      <c r="BEA54" s="59"/>
      <c r="BEB54" s="59"/>
      <c r="BEC54" s="59"/>
      <c r="BED54" s="59"/>
      <c r="BEE54" s="59"/>
      <c r="BEF54" s="59"/>
      <c r="BEG54" s="59"/>
      <c r="BEH54" s="59"/>
      <c r="BEI54" s="59"/>
      <c r="BEJ54" s="59"/>
      <c r="BEK54" s="59"/>
      <c r="BEL54" s="59"/>
      <c r="BEM54" s="59"/>
      <c r="BEN54" s="60"/>
      <c r="BEO54" s="60"/>
      <c r="BEP54" s="69"/>
      <c r="BEQ54" s="69"/>
      <c r="BER54" s="69"/>
      <c r="BES54" s="69"/>
      <c r="BET54" s="69"/>
      <c r="BEU54" s="69"/>
      <c r="BEV54" s="69"/>
      <c r="BEW54" s="69"/>
      <c r="BEX54" s="69"/>
      <c r="BEY54" s="69"/>
      <c r="BEZ54" s="69"/>
      <c r="BFA54" s="69"/>
      <c r="BFB54" s="69"/>
      <c r="BFC54" s="69"/>
      <c r="BFD54" s="69"/>
      <c r="BFE54" s="69"/>
      <c r="BFF54" s="69"/>
      <c r="BFG54" s="69"/>
      <c r="BFH54" s="69"/>
      <c r="BFI54" s="69"/>
      <c r="BFJ54" s="69"/>
      <c r="BFK54" s="69"/>
      <c r="BFL54" s="69"/>
      <c r="BFM54" s="69"/>
      <c r="BFN54" s="70"/>
      <c r="BFO54" s="71"/>
      <c r="BFP54" s="72"/>
      <c r="BFQ54" s="68" t="s">
        <v>86</v>
      </c>
      <c r="BFR54" s="61">
        <f>SUM(BKQ37:BKQ52)</f>
        <v>0</v>
      </c>
      <c r="BFS54" s="61"/>
      <c r="BFT54" s="62"/>
      <c r="BFU54" s="62"/>
      <c r="BFV54" s="63"/>
      <c r="BFW54" s="63"/>
      <c r="BFX54" s="63"/>
      <c r="BFY54" s="62"/>
      <c r="BFZ54" s="64"/>
      <c r="BGA54" s="65"/>
      <c r="BGB54" s="66"/>
      <c r="BGC54" s="66"/>
      <c r="BGD54" s="66"/>
      <c r="BGE54" s="67"/>
      <c r="BGF54" s="59"/>
      <c r="BGG54" s="59"/>
      <c r="BGH54" s="59"/>
      <c r="BGI54" s="59"/>
      <c r="BGJ54" s="59"/>
      <c r="BGK54" s="59"/>
      <c r="BGL54" s="59"/>
      <c r="BGM54" s="59"/>
      <c r="BGN54" s="59"/>
      <c r="BGO54" s="59"/>
      <c r="BGP54" s="59"/>
      <c r="BGQ54" s="59"/>
      <c r="BGR54" s="59"/>
      <c r="BGS54" s="59"/>
      <c r="BGT54" s="59"/>
      <c r="BGU54" s="59"/>
      <c r="BGV54" s="59"/>
      <c r="BGW54" s="59"/>
      <c r="BGX54" s="59"/>
      <c r="BGY54" s="59"/>
      <c r="BGZ54" s="60"/>
      <c r="BHA54" s="60"/>
      <c r="BHB54" s="69"/>
      <c r="BHC54" s="69"/>
      <c r="BHD54" s="69"/>
      <c r="BHE54" s="69"/>
      <c r="BHF54" s="69"/>
      <c r="BHG54" s="69"/>
      <c r="BHH54" s="69"/>
      <c r="BHI54" s="69"/>
      <c r="BHJ54" s="69"/>
      <c r="BHK54" s="69"/>
      <c r="BHL54" s="69"/>
      <c r="BHM54" s="69"/>
      <c r="BHN54" s="69"/>
      <c r="BHO54" s="69"/>
      <c r="BHP54" s="69"/>
      <c r="BHQ54" s="69"/>
      <c r="BHR54" s="69"/>
      <c r="BHS54" s="69"/>
      <c r="BHT54" s="69"/>
      <c r="BHU54" s="69"/>
      <c r="BHV54" s="69"/>
      <c r="BHW54" s="69"/>
      <c r="BHX54" s="69"/>
      <c r="BHY54" s="69"/>
      <c r="BHZ54" s="70"/>
      <c r="BIA54" s="71"/>
      <c r="BIB54" s="72"/>
      <c r="BIC54" s="68" t="s">
        <v>86</v>
      </c>
      <c r="BID54" s="61">
        <f>SUM(BNC37:BNC52)</f>
        <v>0</v>
      </c>
      <c r="BIE54" s="61"/>
      <c r="BIF54" s="62"/>
      <c r="BIG54" s="62"/>
      <c r="BIH54" s="63"/>
      <c r="BII54" s="63"/>
      <c r="BIJ54" s="63"/>
      <c r="BIK54" s="62"/>
      <c r="BIL54" s="64"/>
      <c r="BIM54" s="65"/>
      <c r="BIN54" s="66"/>
      <c r="BIO54" s="66"/>
      <c r="BIP54" s="66"/>
      <c r="BIQ54" s="67"/>
      <c r="BIR54" s="59"/>
      <c r="BIS54" s="59"/>
      <c r="BIT54" s="59"/>
      <c r="BIU54" s="59"/>
      <c r="BIV54" s="59"/>
      <c r="BIW54" s="59"/>
      <c r="BIX54" s="59"/>
      <c r="BIY54" s="59"/>
      <c r="BIZ54" s="59"/>
      <c r="BJA54" s="59"/>
      <c r="BJB54" s="59"/>
      <c r="BJC54" s="59"/>
      <c r="BJD54" s="59"/>
      <c r="BJE54" s="59"/>
      <c r="BJF54" s="59"/>
      <c r="BJG54" s="59"/>
      <c r="BJH54" s="59"/>
      <c r="BJI54" s="59"/>
      <c r="BJJ54" s="59"/>
      <c r="BJK54" s="59"/>
      <c r="BJL54" s="60"/>
      <c r="BJM54" s="60"/>
      <c r="BJN54" s="69"/>
      <c r="BJO54" s="69"/>
      <c r="BJP54" s="69"/>
      <c r="BJQ54" s="69"/>
      <c r="BJR54" s="69"/>
      <c r="BJS54" s="69"/>
      <c r="BJT54" s="69"/>
      <c r="BJU54" s="69"/>
      <c r="BJV54" s="69"/>
      <c r="BJW54" s="69"/>
      <c r="BJX54" s="69"/>
      <c r="BJY54" s="69"/>
      <c r="BJZ54" s="69"/>
      <c r="BKA54" s="69"/>
      <c r="BKB54" s="69"/>
      <c r="BKC54" s="69"/>
      <c r="BKD54" s="69"/>
      <c r="BKE54" s="69"/>
      <c r="BKF54" s="69"/>
      <c r="BKG54" s="69"/>
      <c r="BKH54" s="69"/>
      <c r="BKI54" s="69"/>
      <c r="BKJ54" s="69"/>
      <c r="BKK54" s="69"/>
      <c r="BKL54" s="70"/>
      <c r="BKM54" s="71"/>
      <c r="BKN54" s="72"/>
      <c r="BKO54" s="68" t="s">
        <v>86</v>
      </c>
      <c r="BKP54" s="61">
        <f>SUM(BPO37:BPO52)</f>
        <v>0</v>
      </c>
      <c r="BKQ54" s="61"/>
      <c r="BKR54" s="62"/>
      <c r="BKS54" s="62"/>
      <c r="BKT54" s="63"/>
      <c r="BKU54" s="63"/>
      <c r="BKV54" s="63"/>
      <c r="BKW54" s="62"/>
      <c r="BKX54" s="64"/>
      <c r="BKY54" s="65"/>
      <c r="BKZ54" s="66"/>
      <c r="BLA54" s="66"/>
      <c r="BLB54" s="66"/>
      <c r="BLC54" s="67"/>
      <c r="BLD54" s="59"/>
      <c r="BLE54" s="59"/>
      <c r="BLF54" s="59"/>
      <c r="BLG54" s="59"/>
      <c r="BLH54" s="59"/>
      <c r="BLI54" s="59"/>
      <c r="BLJ54" s="59"/>
      <c r="BLK54" s="59"/>
      <c r="BLL54" s="59"/>
      <c r="BLM54" s="59"/>
      <c r="BLN54" s="59"/>
      <c r="BLO54" s="59"/>
      <c r="BLP54" s="59"/>
      <c r="BLQ54" s="59"/>
      <c r="BLR54" s="59"/>
      <c r="BLS54" s="59"/>
      <c r="BLT54" s="59"/>
      <c r="BLU54" s="59"/>
      <c r="BLV54" s="59"/>
      <c r="BLW54" s="59"/>
      <c r="BLX54" s="60"/>
      <c r="BLY54" s="60"/>
      <c r="BLZ54" s="69"/>
      <c r="BMA54" s="69"/>
      <c r="BMB54" s="69"/>
      <c r="BMC54" s="69"/>
      <c r="BMD54" s="69"/>
      <c r="BME54" s="69"/>
      <c r="BMF54" s="69"/>
      <c r="BMG54" s="69"/>
      <c r="BMH54" s="69"/>
      <c r="BMI54" s="69"/>
      <c r="BMJ54" s="69"/>
      <c r="BMK54" s="69"/>
      <c r="BML54" s="69"/>
      <c r="BMM54" s="69"/>
      <c r="BMN54" s="69"/>
      <c r="BMO54" s="69"/>
      <c r="BMP54" s="69"/>
      <c r="BMQ54" s="69"/>
      <c r="BMR54" s="69"/>
      <c r="BMS54" s="69"/>
      <c r="BMT54" s="69"/>
      <c r="BMU54" s="69"/>
      <c r="BMV54" s="69"/>
      <c r="BMW54" s="69"/>
      <c r="BMX54" s="70"/>
      <c r="BMY54" s="71"/>
      <c r="BMZ54" s="72"/>
      <c r="BNA54" s="68" t="s">
        <v>86</v>
      </c>
      <c r="BNB54" s="61">
        <f>SUM(BSA37:BSA52)</f>
        <v>0</v>
      </c>
      <c r="BNC54" s="61"/>
      <c r="BND54" s="62"/>
      <c r="BNE54" s="62"/>
      <c r="BNF54" s="63"/>
      <c r="BNG54" s="63"/>
      <c r="BNH54" s="63"/>
      <c r="BNI54" s="62"/>
      <c r="BNJ54" s="64"/>
      <c r="BNK54" s="65"/>
      <c r="BNL54" s="66"/>
      <c r="BNM54" s="66"/>
      <c r="BNN54" s="66"/>
      <c r="BNO54" s="67"/>
      <c r="BNP54" s="59"/>
      <c r="BNQ54" s="59"/>
      <c r="BNR54" s="59"/>
      <c r="BNS54" s="59"/>
      <c r="BNT54" s="59"/>
      <c r="BNU54" s="59"/>
      <c r="BNV54" s="59"/>
      <c r="BNW54" s="59"/>
      <c r="BNX54" s="59"/>
      <c r="BNY54" s="59"/>
      <c r="BNZ54" s="59"/>
      <c r="BOA54" s="59"/>
      <c r="BOB54" s="59"/>
      <c r="BOC54" s="59"/>
      <c r="BOD54" s="59"/>
      <c r="BOE54" s="59"/>
      <c r="BOF54" s="59"/>
      <c r="BOG54" s="59"/>
      <c r="BOH54" s="59"/>
      <c r="BOI54" s="59"/>
      <c r="BOJ54" s="60"/>
      <c r="BOK54" s="60"/>
      <c r="BOL54" s="69"/>
      <c r="BOM54" s="69"/>
      <c r="BON54" s="69"/>
      <c r="BOO54" s="69"/>
      <c r="BOP54" s="69"/>
      <c r="BOQ54" s="69"/>
      <c r="BOR54" s="69"/>
      <c r="BOS54" s="69"/>
      <c r="BOT54" s="69"/>
      <c r="BOU54" s="69"/>
      <c r="BOV54" s="69"/>
      <c r="BOW54" s="69"/>
      <c r="BOX54" s="69"/>
      <c r="BOY54" s="69"/>
      <c r="BOZ54" s="69"/>
      <c r="BPA54" s="69"/>
      <c r="BPB54" s="69"/>
      <c r="BPC54" s="69"/>
      <c r="BPD54" s="69"/>
      <c r="BPE54" s="69"/>
      <c r="BPF54" s="69"/>
      <c r="BPG54" s="69"/>
      <c r="BPH54" s="69"/>
      <c r="BPI54" s="69"/>
      <c r="BPJ54" s="70"/>
      <c r="BPK54" s="71"/>
      <c r="BPL54" s="72"/>
      <c r="BPM54" s="68" t="s">
        <v>86</v>
      </c>
      <c r="BPN54" s="61">
        <f>SUM(BUM37:BUM52)</f>
        <v>0</v>
      </c>
      <c r="BPO54" s="61"/>
      <c r="BPP54" s="62"/>
      <c r="BPQ54" s="62"/>
      <c r="BPR54" s="63"/>
      <c r="BPS54" s="63"/>
      <c r="BPT54" s="63"/>
      <c r="BPU54" s="62"/>
      <c r="BPV54" s="64"/>
      <c r="BPW54" s="65"/>
      <c r="BPX54" s="66"/>
      <c r="BPY54" s="66"/>
      <c r="BPZ54" s="66"/>
      <c r="BQA54" s="67"/>
      <c r="BQB54" s="59"/>
      <c r="BQC54" s="59"/>
      <c r="BQD54" s="59"/>
      <c r="BQE54" s="59"/>
      <c r="BQF54" s="59"/>
      <c r="BQG54" s="59"/>
      <c r="BQH54" s="59"/>
      <c r="BQI54" s="59"/>
      <c r="BQJ54" s="59"/>
      <c r="BQK54" s="59"/>
      <c r="BQL54" s="59"/>
      <c r="BQM54" s="59"/>
      <c r="BQN54" s="59"/>
      <c r="BQO54" s="59"/>
      <c r="BQP54" s="59"/>
      <c r="BQQ54" s="59"/>
      <c r="BQR54" s="59"/>
      <c r="BQS54" s="59"/>
      <c r="BQT54" s="59"/>
      <c r="BQU54" s="59"/>
      <c r="BQV54" s="60"/>
      <c r="BQW54" s="60"/>
      <c r="BQX54" s="69"/>
      <c r="BQY54" s="69"/>
      <c r="BQZ54" s="69"/>
      <c r="BRA54" s="69"/>
      <c r="BRB54" s="69"/>
      <c r="BRC54" s="69"/>
      <c r="BRD54" s="69"/>
      <c r="BRE54" s="69"/>
      <c r="BRF54" s="69"/>
      <c r="BRG54" s="69"/>
      <c r="BRH54" s="69"/>
      <c r="BRI54" s="69"/>
      <c r="BRJ54" s="69"/>
      <c r="BRK54" s="69"/>
      <c r="BRL54" s="69"/>
      <c r="BRM54" s="69"/>
      <c r="BRN54" s="69"/>
      <c r="BRO54" s="69"/>
      <c r="BRP54" s="69"/>
      <c r="BRQ54" s="69"/>
      <c r="BRR54" s="69"/>
      <c r="BRS54" s="69"/>
      <c r="BRT54" s="69"/>
      <c r="BRU54" s="69"/>
      <c r="BRV54" s="70"/>
      <c r="BRW54" s="71"/>
      <c r="BRX54" s="72"/>
      <c r="BRY54" s="68" t="s">
        <v>86</v>
      </c>
      <c r="BRZ54" s="61">
        <f>SUM(BWY37:BWY52)</f>
        <v>0</v>
      </c>
      <c r="BSA54" s="61"/>
      <c r="BSB54" s="62"/>
      <c r="BSC54" s="62"/>
      <c r="BSD54" s="63"/>
      <c r="BSE54" s="63"/>
      <c r="BSF54" s="63"/>
      <c r="BSG54" s="62"/>
      <c r="BSH54" s="64"/>
      <c r="BSI54" s="65"/>
      <c r="BSJ54" s="66"/>
      <c r="BSK54" s="66"/>
      <c r="BSL54" s="66"/>
      <c r="BSM54" s="67"/>
      <c r="BSN54" s="59"/>
      <c r="BSO54" s="59"/>
      <c r="BSP54" s="59"/>
      <c r="BSQ54" s="59"/>
      <c r="BSR54" s="59"/>
      <c r="BSS54" s="59"/>
      <c r="BST54" s="59"/>
      <c r="BSU54" s="59"/>
      <c r="BSV54" s="59"/>
      <c r="BSW54" s="59"/>
      <c r="BSX54" s="59"/>
      <c r="BSY54" s="59"/>
      <c r="BSZ54" s="59"/>
      <c r="BTA54" s="59"/>
      <c r="BTB54" s="59"/>
      <c r="BTC54" s="59"/>
      <c r="BTD54" s="59"/>
      <c r="BTE54" s="59"/>
      <c r="BTF54" s="59"/>
      <c r="BTG54" s="59"/>
      <c r="BTH54" s="60"/>
      <c r="BTI54" s="60"/>
      <c r="BTJ54" s="69"/>
      <c r="BTK54" s="69"/>
      <c r="BTL54" s="69"/>
      <c r="BTM54" s="69"/>
      <c r="BTN54" s="69"/>
      <c r="BTO54" s="69"/>
      <c r="BTP54" s="69"/>
      <c r="BTQ54" s="69"/>
      <c r="BTR54" s="69"/>
      <c r="BTS54" s="69"/>
      <c r="BTT54" s="69"/>
      <c r="BTU54" s="69"/>
      <c r="BTV54" s="69"/>
      <c r="BTW54" s="69"/>
      <c r="BTX54" s="69"/>
      <c r="BTY54" s="69"/>
      <c r="BTZ54" s="69"/>
      <c r="BUA54" s="69"/>
      <c r="BUB54" s="69"/>
      <c r="BUC54" s="69"/>
      <c r="BUD54" s="69"/>
      <c r="BUE54" s="69"/>
      <c r="BUF54" s="69"/>
      <c r="BUG54" s="69"/>
      <c r="BUH54" s="70"/>
      <c r="BUI54" s="71"/>
      <c r="BUJ54" s="72"/>
      <c r="BUK54" s="68" t="s">
        <v>86</v>
      </c>
      <c r="BUL54" s="61">
        <f>SUM(BZK37:BZK52)</f>
        <v>0</v>
      </c>
      <c r="BUM54" s="61"/>
      <c r="BUN54" s="62"/>
      <c r="BUO54" s="62"/>
      <c r="BUP54" s="63"/>
      <c r="BUQ54" s="63"/>
      <c r="BUR54" s="63"/>
      <c r="BUS54" s="62"/>
      <c r="BUT54" s="64"/>
      <c r="BUU54" s="65"/>
      <c r="BUV54" s="66"/>
      <c r="BUW54" s="66"/>
      <c r="BUX54" s="66"/>
      <c r="BUY54" s="67"/>
      <c r="BUZ54" s="59"/>
      <c r="BVA54" s="59"/>
      <c r="BVB54" s="59"/>
      <c r="BVC54" s="59"/>
      <c r="BVD54" s="59"/>
      <c r="BVE54" s="59"/>
      <c r="BVF54" s="59"/>
      <c r="BVG54" s="59"/>
      <c r="BVH54" s="59"/>
      <c r="BVI54" s="59"/>
      <c r="BVJ54" s="59"/>
      <c r="BVK54" s="59"/>
      <c r="BVL54" s="59"/>
      <c r="BVM54" s="59"/>
      <c r="BVN54" s="59"/>
      <c r="BVO54" s="59"/>
      <c r="BVP54" s="59"/>
      <c r="BVQ54" s="59"/>
      <c r="BVR54" s="59"/>
      <c r="BVS54" s="59"/>
      <c r="BVT54" s="60"/>
      <c r="BVU54" s="60"/>
      <c r="BVV54" s="69"/>
      <c r="BVW54" s="69"/>
      <c r="BVX54" s="69"/>
      <c r="BVY54" s="69"/>
      <c r="BVZ54" s="69"/>
      <c r="BWA54" s="69"/>
      <c r="BWB54" s="69"/>
      <c r="BWC54" s="69"/>
      <c r="BWD54" s="69"/>
      <c r="BWE54" s="69"/>
      <c r="BWF54" s="69"/>
      <c r="BWG54" s="69"/>
      <c r="BWH54" s="69"/>
      <c r="BWI54" s="69"/>
      <c r="BWJ54" s="69"/>
      <c r="BWK54" s="69"/>
      <c r="BWL54" s="69"/>
      <c r="BWM54" s="69"/>
      <c r="BWN54" s="69"/>
      <c r="BWO54" s="69"/>
      <c r="BWP54" s="69"/>
      <c r="BWQ54" s="69"/>
      <c r="BWR54" s="69"/>
      <c r="BWS54" s="69"/>
      <c r="BWT54" s="70"/>
      <c r="BWU54" s="71"/>
      <c r="BWV54" s="72"/>
      <c r="BWW54" s="68" t="s">
        <v>86</v>
      </c>
      <c r="BWX54" s="61">
        <f>SUM(CBW37:CBW52)</f>
        <v>0</v>
      </c>
      <c r="BWY54" s="61"/>
      <c r="BWZ54" s="62"/>
      <c r="BXA54" s="62"/>
      <c r="BXB54" s="63"/>
      <c r="BXC54" s="63"/>
      <c r="BXD54" s="63"/>
      <c r="BXE54" s="62"/>
      <c r="BXF54" s="64"/>
      <c r="BXG54" s="65"/>
      <c r="BXH54" s="66"/>
      <c r="BXI54" s="66"/>
      <c r="BXJ54" s="66"/>
      <c r="BXK54" s="67"/>
      <c r="BXL54" s="59"/>
      <c r="BXM54" s="59"/>
      <c r="BXN54" s="59"/>
      <c r="BXO54" s="59"/>
      <c r="BXP54" s="59"/>
      <c r="BXQ54" s="59"/>
      <c r="BXR54" s="59"/>
      <c r="BXS54" s="59"/>
      <c r="BXT54" s="59"/>
      <c r="BXU54" s="59"/>
      <c r="BXV54" s="59"/>
      <c r="BXW54" s="59"/>
      <c r="BXX54" s="59"/>
      <c r="BXY54" s="59"/>
      <c r="BXZ54" s="59"/>
      <c r="BYA54" s="59"/>
      <c r="BYB54" s="59"/>
      <c r="BYC54" s="59"/>
      <c r="BYD54" s="59"/>
      <c r="BYE54" s="59"/>
      <c r="BYF54" s="60"/>
      <c r="BYG54" s="60"/>
      <c r="BYH54" s="69"/>
      <c r="BYI54" s="69"/>
      <c r="BYJ54" s="69"/>
      <c r="BYK54" s="69"/>
      <c r="BYL54" s="69"/>
      <c r="BYM54" s="69"/>
      <c r="BYN54" s="69"/>
      <c r="BYO54" s="69"/>
      <c r="BYP54" s="69"/>
      <c r="BYQ54" s="69"/>
      <c r="BYR54" s="69"/>
      <c r="BYS54" s="69"/>
      <c r="BYT54" s="69"/>
      <c r="BYU54" s="69"/>
      <c r="BYV54" s="69"/>
      <c r="BYW54" s="69"/>
      <c r="BYX54" s="69"/>
      <c r="BYY54" s="69"/>
      <c r="BYZ54" s="69"/>
      <c r="BZA54" s="69"/>
      <c r="BZB54" s="69"/>
      <c r="BZC54" s="69"/>
      <c r="BZD54" s="69"/>
      <c r="BZE54" s="69"/>
      <c r="BZF54" s="70"/>
      <c r="BZG54" s="71"/>
      <c r="BZH54" s="72"/>
      <c r="BZI54" s="68" t="s">
        <v>86</v>
      </c>
      <c r="BZJ54" s="61">
        <f>SUM(CEI37:CEI52)</f>
        <v>0</v>
      </c>
      <c r="BZK54" s="61"/>
      <c r="BZL54" s="62"/>
      <c r="BZM54" s="62"/>
      <c r="BZN54" s="63"/>
      <c r="BZO54" s="63"/>
      <c r="BZP54" s="63"/>
      <c r="BZQ54" s="62"/>
      <c r="BZR54" s="64"/>
      <c r="BZS54" s="65"/>
      <c r="BZT54" s="66"/>
      <c r="BZU54" s="66"/>
      <c r="BZV54" s="66"/>
      <c r="BZW54" s="67"/>
      <c r="BZX54" s="59"/>
      <c r="BZY54" s="59"/>
      <c r="BZZ54" s="59"/>
      <c r="CAA54" s="59"/>
      <c r="CAB54" s="59"/>
      <c r="CAC54" s="59"/>
      <c r="CAD54" s="59"/>
      <c r="CAE54" s="59"/>
      <c r="CAF54" s="59"/>
      <c r="CAG54" s="59"/>
      <c r="CAH54" s="59"/>
      <c r="CAI54" s="59"/>
      <c r="CAJ54" s="59"/>
      <c r="CAK54" s="59"/>
      <c r="CAL54" s="59"/>
      <c r="CAM54" s="59"/>
      <c r="CAN54" s="59"/>
      <c r="CAO54" s="59"/>
      <c r="CAP54" s="59"/>
      <c r="CAQ54" s="59"/>
      <c r="CAR54" s="60"/>
      <c r="CAS54" s="60"/>
      <c r="CAT54" s="69"/>
      <c r="CAU54" s="69"/>
      <c r="CAV54" s="69"/>
      <c r="CAW54" s="69"/>
      <c r="CAX54" s="69"/>
      <c r="CAY54" s="69"/>
      <c r="CAZ54" s="69"/>
      <c r="CBA54" s="69"/>
      <c r="CBB54" s="69"/>
      <c r="CBC54" s="69"/>
      <c r="CBD54" s="69"/>
      <c r="CBE54" s="69"/>
      <c r="CBF54" s="69"/>
      <c r="CBG54" s="69"/>
      <c r="CBH54" s="69"/>
      <c r="CBI54" s="69"/>
      <c r="CBJ54" s="69"/>
      <c r="CBK54" s="69"/>
      <c r="CBL54" s="69"/>
      <c r="CBM54" s="69"/>
      <c r="CBN54" s="69"/>
      <c r="CBO54" s="69"/>
      <c r="CBP54" s="69"/>
      <c r="CBQ54" s="69"/>
      <c r="CBR54" s="70"/>
      <c r="CBS54" s="71"/>
      <c r="CBT54" s="72"/>
      <c r="CBU54" s="68" t="s">
        <v>86</v>
      </c>
      <c r="CBV54" s="61">
        <f>SUM(CGU37:CGU52)</f>
        <v>0</v>
      </c>
      <c r="CBW54" s="61"/>
      <c r="CBX54" s="62"/>
      <c r="CBY54" s="62"/>
      <c r="CBZ54" s="63"/>
      <c r="CCA54" s="63"/>
      <c r="CCB54" s="63"/>
      <c r="CCC54" s="62"/>
      <c r="CCD54" s="64"/>
      <c r="CCE54" s="65"/>
      <c r="CCF54" s="66"/>
      <c r="CCG54" s="66"/>
      <c r="CCH54" s="66"/>
      <c r="CCI54" s="67"/>
      <c r="CCJ54" s="59"/>
      <c r="CCK54" s="59"/>
      <c r="CCL54" s="59"/>
      <c r="CCM54" s="59"/>
      <c r="CCN54" s="59"/>
      <c r="CCO54" s="59"/>
      <c r="CCP54" s="59"/>
      <c r="CCQ54" s="59"/>
      <c r="CCR54" s="59"/>
      <c r="CCS54" s="59"/>
      <c r="CCT54" s="59"/>
      <c r="CCU54" s="59"/>
      <c r="CCV54" s="59"/>
      <c r="CCW54" s="59"/>
      <c r="CCX54" s="59"/>
      <c r="CCY54" s="59"/>
      <c r="CCZ54" s="59"/>
      <c r="CDA54" s="59"/>
      <c r="CDB54" s="59"/>
      <c r="CDC54" s="59"/>
      <c r="CDD54" s="60"/>
      <c r="CDE54" s="60"/>
      <c r="CDF54" s="69"/>
      <c r="CDG54" s="69"/>
      <c r="CDH54" s="69"/>
      <c r="CDI54" s="69"/>
      <c r="CDJ54" s="69"/>
      <c r="CDK54" s="69"/>
      <c r="CDL54" s="69"/>
      <c r="CDM54" s="69"/>
      <c r="CDN54" s="69"/>
      <c r="CDO54" s="69"/>
      <c r="CDP54" s="69"/>
      <c r="CDQ54" s="69"/>
      <c r="CDR54" s="69"/>
      <c r="CDS54" s="69"/>
      <c r="CDT54" s="69"/>
      <c r="CDU54" s="69"/>
      <c r="CDV54" s="69"/>
      <c r="CDW54" s="69"/>
      <c r="CDX54" s="69"/>
      <c r="CDY54" s="69"/>
      <c r="CDZ54" s="69"/>
      <c r="CEA54" s="69"/>
      <c r="CEB54" s="69"/>
      <c r="CEC54" s="69"/>
      <c r="CED54" s="70"/>
      <c r="CEE54" s="71"/>
      <c r="CEF54" s="72"/>
      <c r="CEG54" s="68" t="s">
        <v>86</v>
      </c>
      <c r="CEH54" s="61">
        <f>SUM(CJG37:CJG52)</f>
        <v>0</v>
      </c>
      <c r="CEI54" s="61"/>
      <c r="CEJ54" s="62"/>
      <c r="CEK54" s="62"/>
      <c r="CEL54" s="63"/>
      <c r="CEM54" s="63"/>
      <c r="CEN54" s="63"/>
      <c r="CEO54" s="62"/>
      <c r="CEP54" s="64"/>
      <c r="CEQ54" s="65"/>
      <c r="CER54" s="66"/>
      <c r="CES54" s="66"/>
      <c r="CET54" s="66"/>
      <c r="CEU54" s="67"/>
      <c r="CEV54" s="59"/>
      <c r="CEW54" s="59"/>
      <c r="CEX54" s="59"/>
      <c r="CEY54" s="59"/>
      <c r="CEZ54" s="59"/>
      <c r="CFA54" s="59"/>
      <c r="CFB54" s="59"/>
      <c r="CFC54" s="59"/>
      <c r="CFD54" s="59"/>
      <c r="CFE54" s="59"/>
      <c r="CFF54" s="59"/>
      <c r="CFG54" s="59"/>
      <c r="CFH54" s="59"/>
      <c r="CFI54" s="59"/>
      <c r="CFJ54" s="59"/>
      <c r="CFK54" s="59"/>
      <c r="CFL54" s="59"/>
      <c r="CFM54" s="59"/>
      <c r="CFN54" s="59"/>
      <c r="CFO54" s="59"/>
      <c r="CFP54" s="60"/>
      <c r="CFQ54" s="60"/>
      <c r="CFR54" s="69"/>
      <c r="CFS54" s="69"/>
      <c r="CFT54" s="69"/>
      <c r="CFU54" s="69"/>
      <c r="CFV54" s="69"/>
      <c r="CFW54" s="69"/>
      <c r="CFX54" s="69"/>
      <c r="CFY54" s="69"/>
      <c r="CFZ54" s="69"/>
      <c r="CGA54" s="69"/>
      <c r="CGB54" s="69"/>
      <c r="CGC54" s="69"/>
      <c r="CGD54" s="69"/>
      <c r="CGE54" s="69"/>
      <c r="CGF54" s="69"/>
      <c r="CGG54" s="69"/>
      <c r="CGH54" s="69"/>
      <c r="CGI54" s="69"/>
      <c r="CGJ54" s="69"/>
      <c r="CGK54" s="69"/>
      <c r="CGL54" s="69"/>
      <c r="CGM54" s="69"/>
      <c r="CGN54" s="69"/>
      <c r="CGO54" s="69"/>
      <c r="CGP54" s="70"/>
      <c r="CGQ54" s="71"/>
      <c r="CGR54" s="72"/>
      <c r="CGS54" s="68" t="s">
        <v>86</v>
      </c>
      <c r="CGT54" s="61">
        <f>SUM(CLS37:CLS52)</f>
        <v>0</v>
      </c>
      <c r="CGU54" s="61"/>
      <c r="CGV54" s="62"/>
      <c r="CGW54" s="62"/>
      <c r="CGX54" s="63"/>
      <c r="CGY54" s="63"/>
      <c r="CGZ54" s="63"/>
      <c r="CHA54" s="62"/>
      <c r="CHB54" s="64"/>
      <c r="CHC54" s="65"/>
      <c r="CHD54" s="66"/>
      <c r="CHE54" s="66"/>
      <c r="CHF54" s="66"/>
      <c r="CHG54" s="67"/>
      <c r="CHH54" s="59"/>
      <c r="CHI54" s="59"/>
      <c r="CHJ54" s="59"/>
      <c r="CHK54" s="59"/>
      <c r="CHL54" s="59"/>
      <c r="CHM54" s="59"/>
      <c r="CHN54" s="59"/>
      <c r="CHO54" s="59"/>
      <c r="CHP54" s="59"/>
      <c r="CHQ54" s="59"/>
      <c r="CHR54" s="59"/>
      <c r="CHS54" s="59"/>
      <c r="CHT54" s="59"/>
      <c r="CHU54" s="59"/>
      <c r="CHV54" s="59"/>
      <c r="CHW54" s="59"/>
      <c r="CHX54" s="59"/>
      <c r="CHY54" s="59"/>
      <c r="CHZ54" s="59"/>
      <c r="CIA54" s="59"/>
      <c r="CIB54" s="60"/>
      <c r="CIC54" s="60"/>
      <c r="CID54" s="69"/>
      <c r="CIE54" s="69"/>
      <c r="CIF54" s="69"/>
      <c r="CIG54" s="69"/>
      <c r="CIH54" s="69"/>
      <c r="CII54" s="69"/>
      <c r="CIJ54" s="69"/>
      <c r="CIK54" s="69"/>
      <c r="CIL54" s="69"/>
      <c r="CIM54" s="69"/>
      <c r="CIN54" s="69"/>
      <c r="CIO54" s="69"/>
      <c r="CIP54" s="69"/>
      <c r="CIQ54" s="69"/>
      <c r="CIR54" s="69"/>
      <c r="CIS54" s="69"/>
      <c r="CIT54" s="69"/>
      <c r="CIU54" s="69"/>
      <c r="CIV54" s="69"/>
      <c r="CIW54" s="69"/>
      <c r="CIX54" s="69"/>
      <c r="CIY54" s="69"/>
      <c r="CIZ54" s="69"/>
      <c r="CJA54" s="69"/>
      <c r="CJB54" s="70"/>
      <c r="CJC54" s="71"/>
      <c r="CJD54" s="72"/>
      <c r="CJE54" s="68" t="s">
        <v>86</v>
      </c>
      <c r="CJF54" s="61">
        <f>SUM(COE37:COE52)</f>
        <v>0</v>
      </c>
      <c r="CJG54" s="61"/>
      <c r="CJH54" s="62"/>
      <c r="CJI54" s="62"/>
      <c r="CJJ54" s="63"/>
      <c r="CJK54" s="63"/>
      <c r="CJL54" s="63"/>
      <c r="CJM54" s="62"/>
      <c r="CJN54" s="64"/>
      <c r="CJO54" s="65"/>
      <c r="CJP54" s="66"/>
      <c r="CJQ54" s="66"/>
      <c r="CJR54" s="66"/>
      <c r="CJS54" s="67"/>
      <c r="CJT54" s="59"/>
      <c r="CJU54" s="59"/>
      <c r="CJV54" s="59"/>
      <c r="CJW54" s="59"/>
      <c r="CJX54" s="59"/>
      <c r="CJY54" s="59"/>
      <c r="CJZ54" s="59"/>
      <c r="CKA54" s="59"/>
      <c r="CKB54" s="59"/>
      <c r="CKC54" s="59"/>
      <c r="CKD54" s="59"/>
      <c r="CKE54" s="59"/>
      <c r="CKF54" s="59"/>
      <c r="CKG54" s="59"/>
      <c r="CKH54" s="59"/>
      <c r="CKI54" s="59"/>
      <c r="CKJ54" s="59"/>
      <c r="CKK54" s="59"/>
      <c r="CKL54" s="59"/>
      <c r="CKM54" s="59"/>
      <c r="CKN54" s="60"/>
      <c r="CKO54" s="60"/>
      <c r="CKP54" s="69"/>
      <c r="CKQ54" s="69"/>
      <c r="CKR54" s="69"/>
      <c r="CKS54" s="69"/>
      <c r="CKT54" s="69"/>
      <c r="CKU54" s="69"/>
      <c r="CKV54" s="69"/>
      <c r="CKW54" s="69"/>
      <c r="CKX54" s="69"/>
      <c r="CKY54" s="69"/>
      <c r="CKZ54" s="69"/>
      <c r="CLA54" s="69"/>
      <c r="CLB54" s="69"/>
      <c r="CLC54" s="69"/>
      <c r="CLD54" s="69"/>
      <c r="CLE54" s="69"/>
      <c r="CLF54" s="69"/>
      <c r="CLG54" s="69"/>
      <c r="CLH54" s="69"/>
      <c r="CLI54" s="69"/>
      <c r="CLJ54" s="69"/>
      <c r="CLK54" s="69"/>
      <c r="CLL54" s="69"/>
      <c r="CLM54" s="69"/>
      <c r="CLN54" s="70"/>
      <c r="CLO54" s="71"/>
      <c r="CLP54" s="72"/>
      <c r="CLQ54" s="68" t="s">
        <v>86</v>
      </c>
      <c r="CLR54" s="61">
        <f>SUM(CQQ37:CQQ52)</f>
        <v>0</v>
      </c>
      <c r="CLS54" s="61"/>
      <c r="CLT54" s="62"/>
      <c r="CLU54" s="62"/>
      <c r="CLV54" s="63"/>
      <c r="CLW54" s="63"/>
      <c r="CLX54" s="63"/>
      <c r="CLY54" s="62"/>
      <c r="CLZ54" s="64"/>
      <c r="CMA54" s="65"/>
      <c r="CMB54" s="66"/>
      <c r="CMC54" s="66"/>
      <c r="CMD54" s="66"/>
      <c r="CME54" s="67"/>
      <c r="CMF54" s="59"/>
      <c r="CMG54" s="59"/>
      <c r="CMH54" s="59"/>
      <c r="CMI54" s="59"/>
      <c r="CMJ54" s="59"/>
      <c r="CMK54" s="59"/>
      <c r="CML54" s="59"/>
      <c r="CMM54" s="59"/>
      <c r="CMN54" s="59"/>
      <c r="CMO54" s="59"/>
      <c r="CMP54" s="59"/>
      <c r="CMQ54" s="59"/>
      <c r="CMR54" s="59"/>
      <c r="CMS54" s="59"/>
      <c r="CMT54" s="59"/>
      <c r="CMU54" s="59"/>
      <c r="CMV54" s="59"/>
      <c r="CMW54" s="59"/>
      <c r="CMX54" s="59"/>
      <c r="CMY54" s="59"/>
      <c r="CMZ54" s="60"/>
      <c r="CNA54" s="60"/>
      <c r="CNB54" s="69"/>
      <c r="CNC54" s="69"/>
      <c r="CND54" s="69"/>
      <c r="CNE54" s="69"/>
      <c r="CNF54" s="69"/>
      <c r="CNG54" s="69"/>
      <c r="CNH54" s="69"/>
      <c r="CNI54" s="69"/>
      <c r="CNJ54" s="69"/>
      <c r="CNK54" s="69"/>
      <c r="CNL54" s="69"/>
      <c r="CNM54" s="69"/>
      <c r="CNN54" s="69"/>
      <c r="CNO54" s="69"/>
      <c r="CNP54" s="69"/>
      <c r="CNQ54" s="69"/>
      <c r="CNR54" s="69"/>
      <c r="CNS54" s="69"/>
      <c r="CNT54" s="69"/>
      <c r="CNU54" s="69"/>
      <c r="CNV54" s="69"/>
      <c r="CNW54" s="69"/>
      <c r="CNX54" s="69"/>
      <c r="CNY54" s="69"/>
      <c r="CNZ54" s="70"/>
      <c r="COA54" s="71"/>
      <c r="COB54" s="72"/>
      <c r="COC54" s="68" t="s">
        <v>86</v>
      </c>
      <c r="COD54" s="61">
        <f>SUM(CTC37:CTC52)</f>
        <v>0</v>
      </c>
      <c r="COE54" s="61"/>
      <c r="COF54" s="62"/>
      <c r="COG54" s="62"/>
      <c r="COH54" s="63"/>
      <c r="COI54" s="63"/>
      <c r="COJ54" s="63"/>
      <c r="COK54" s="62"/>
      <c r="COL54" s="64"/>
      <c r="COM54" s="65"/>
      <c r="CON54" s="66"/>
      <c r="COO54" s="66"/>
      <c r="COP54" s="66"/>
      <c r="COQ54" s="67"/>
      <c r="COR54" s="59"/>
      <c r="COS54" s="59"/>
      <c r="COT54" s="59"/>
      <c r="COU54" s="59"/>
      <c r="COV54" s="59"/>
      <c r="COW54" s="59"/>
      <c r="COX54" s="59"/>
      <c r="COY54" s="59"/>
      <c r="COZ54" s="59"/>
      <c r="CPA54" s="59"/>
      <c r="CPB54" s="59"/>
      <c r="CPC54" s="59"/>
      <c r="CPD54" s="59"/>
      <c r="CPE54" s="59"/>
      <c r="CPF54" s="59"/>
      <c r="CPG54" s="59"/>
      <c r="CPH54" s="59"/>
      <c r="CPI54" s="59"/>
      <c r="CPJ54" s="59"/>
      <c r="CPK54" s="59"/>
      <c r="CPL54" s="60"/>
      <c r="CPM54" s="60"/>
      <c r="CPN54" s="69"/>
      <c r="CPO54" s="69"/>
      <c r="CPP54" s="69"/>
      <c r="CPQ54" s="69"/>
      <c r="CPR54" s="69"/>
      <c r="CPS54" s="69"/>
      <c r="CPT54" s="69"/>
      <c r="CPU54" s="69"/>
      <c r="CPV54" s="69"/>
      <c r="CPW54" s="69"/>
      <c r="CPX54" s="69"/>
      <c r="CPY54" s="69"/>
      <c r="CPZ54" s="69"/>
      <c r="CQA54" s="69"/>
      <c r="CQB54" s="69"/>
      <c r="CQC54" s="69"/>
      <c r="CQD54" s="69"/>
      <c r="CQE54" s="69"/>
      <c r="CQF54" s="69"/>
      <c r="CQG54" s="69"/>
      <c r="CQH54" s="69"/>
      <c r="CQI54" s="69"/>
      <c r="CQJ54" s="69"/>
      <c r="CQK54" s="69"/>
      <c r="CQL54" s="70"/>
      <c r="CQM54" s="71"/>
      <c r="CQN54" s="72"/>
      <c r="CQO54" s="68" t="s">
        <v>86</v>
      </c>
      <c r="CQP54" s="61">
        <f>SUM(CVO37:CVO52)</f>
        <v>0</v>
      </c>
      <c r="CQQ54" s="61"/>
      <c r="CQR54" s="62"/>
      <c r="CQS54" s="62"/>
      <c r="CQT54" s="63"/>
      <c r="CQU54" s="63"/>
      <c r="CQV54" s="63"/>
      <c r="CQW54" s="62"/>
      <c r="CQX54" s="64"/>
      <c r="CQY54" s="65"/>
      <c r="CQZ54" s="66"/>
      <c r="CRA54" s="66"/>
      <c r="CRB54" s="66"/>
      <c r="CRC54" s="67"/>
      <c r="CRD54" s="59"/>
      <c r="CRE54" s="59"/>
      <c r="CRF54" s="59"/>
      <c r="CRG54" s="59"/>
      <c r="CRH54" s="59"/>
      <c r="CRI54" s="59"/>
      <c r="CRJ54" s="59"/>
      <c r="CRK54" s="59"/>
      <c r="CRL54" s="59"/>
      <c r="CRM54" s="59"/>
      <c r="CRN54" s="59"/>
      <c r="CRO54" s="59"/>
      <c r="CRP54" s="59"/>
      <c r="CRQ54" s="59"/>
      <c r="CRR54" s="59"/>
      <c r="CRS54" s="59"/>
      <c r="CRT54" s="59"/>
      <c r="CRU54" s="59"/>
      <c r="CRV54" s="59"/>
      <c r="CRW54" s="59"/>
      <c r="CRX54" s="60"/>
      <c r="CRY54" s="60"/>
      <c r="CRZ54" s="69"/>
      <c r="CSA54" s="69"/>
      <c r="CSB54" s="69"/>
      <c r="CSC54" s="69"/>
      <c r="CSD54" s="69"/>
      <c r="CSE54" s="69"/>
      <c r="CSF54" s="69"/>
      <c r="CSG54" s="69"/>
      <c r="CSH54" s="69"/>
      <c r="CSI54" s="69"/>
      <c r="CSJ54" s="69"/>
      <c r="CSK54" s="69"/>
      <c r="CSL54" s="69"/>
      <c r="CSM54" s="69"/>
      <c r="CSN54" s="69"/>
      <c r="CSO54" s="69"/>
      <c r="CSP54" s="69"/>
      <c r="CSQ54" s="69"/>
      <c r="CSR54" s="69"/>
      <c r="CSS54" s="69"/>
      <c r="CST54" s="69"/>
      <c r="CSU54" s="69"/>
      <c r="CSV54" s="69"/>
      <c r="CSW54" s="69"/>
      <c r="CSX54" s="70"/>
      <c r="CSY54" s="71"/>
      <c r="CSZ54" s="72"/>
      <c r="CTA54" s="68" t="s">
        <v>86</v>
      </c>
      <c r="CTB54" s="61">
        <f>SUM(CYA37:CYA52)</f>
        <v>0</v>
      </c>
      <c r="CTC54" s="61"/>
      <c r="CTD54" s="62"/>
      <c r="CTE54" s="62"/>
      <c r="CTF54" s="63"/>
      <c r="CTG54" s="63"/>
      <c r="CTH54" s="63"/>
      <c r="CTI54" s="62"/>
      <c r="CTJ54" s="64"/>
      <c r="CTK54" s="65"/>
      <c r="CTL54" s="66"/>
      <c r="CTM54" s="66"/>
      <c r="CTN54" s="66"/>
      <c r="CTO54" s="67"/>
      <c r="CTP54" s="59"/>
      <c r="CTQ54" s="59"/>
      <c r="CTR54" s="59"/>
      <c r="CTS54" s="59"/>
      <c r="CTT54" s="59"/>
      <c r="CTU54" s="59"/>
      <c r="CTV54" s="59"/>
      <c r="CTW54" s="59"/>
      <c r="CTX54" s="59"/>
      <c r="CTY54" s="59"/>
      <c r="CTZ54" s="59"/>
      <c r="CUA54" s="59"/>
      <c r="CUB54" s="59"/>
      <c r="CUC54" s="59"/>
      <c r="CUD54" s="59"/>
      <c r="CUE54" s="59"/>
      <c r="CUF54" s="59"/>
      <c r="CUG54" s="59"/>
      <c r="CUH54" s="59"/>
      <c r="CUI54" s="59"/>
      <c r="CUJ54" s="60"/>
      <c r="CUK54" s="60"/>
      <c r="CUL54" s="69"/>
      <c r="CUM54" s="69"/>
      <c r="CUN54" s="69"/>
      <c r="CUO54" s="69"/>
      <c r="CUP54" s="69"/>
      <c r="CUQ54" s="69"/>
      <c r="CUR54" s="69"/>
      <c r="CUS54" s="69"/>
      <c r="CUT54" s="69"/>
      <c r="CUU54" s="69"/>
      <c r="CUV54" s="69"/>
      <c r="CUW54" s="69"/>
      <c r="CUX54" s="69"/>
      <c r="CUY54" s="69"/>
      <c r="CUZ54" s="69"/>
      <c r="CVA54" s="69"/>
      <c r="CVB54" s="69"/>
      <c r="CVC54" s="69"/>
      <c r="CVD54" s="69"/>
      <c r="CVE54" s="69"/>
      <c r="CVF54" s="69"/>
      <c r="CVG54" s="69"/>
      <c r="CVH54" s="69"/>
      <c r="CVI54" s="69"/>
      <c r="CVJ54" s="70"/>
      <c r="CVK54" s="71"/>
      <c r="CVL54" s="72"/>
      <c r="CVM54" s="68" t="s">
        <v>86</v>
      </c>
      <c r="CVN54" s="61">
        <f>SUM(DAM37:DAM52)</f>
        <v>0</v>
      </c>
      <c r="CVO54" s="61"/>
      <c r="CVP54" s="62"/>
      <c r="CVQ54" s="62"/>
      <c r="CVR54" s="63"/>
      <c r="CVS54" s="63"/>
      <c r="CVT54" s="63"/>
      <c r="CVU54" s="62"/>
      <c r="CVV54" s="64"/>
      <c r="CVW54" s="65"/>
      <c r="CVX54" s="66"/>
      <c r="CVY54" s="66"/>
      <c r="CVZ54" s="66"/>
      <c r="CWA54" s="67"/>
      <c r="CWB54" s="59"/>
      <c r="CWC54" s="59"/>
      <c r="CWD54" s="59"/>
      <c r="CWE54" s="59"/>
      <c r="CWF54" s="59"/>
      <c r="CWG54" s="59"/>
      <c r="CWH54" s="59"/>
      <c r="CWI54" s="59"/>
      <c r="CWJ54" s="59"/>
      <c r="CWK54" s="59"/>
      <c r="CWL54" s="59"/>
      <c r="CWM54" s="59"/>
      <c r="CWN54" s="59"/>
      <c r="CWO54" s="59"/>
      <c r="CWP54" s="59"/>
      <c r="CWQ54" s="59"/>
      <c r="CWR54" s="59"/>
      <c r="CWS54" s="59"/>
      <c r="CWT54" s="59"/>
      <c r="CWU54" s="59"/>
      <c r="CWV54" s="60"/>
      <c r="CWW54" s="60"/>
      <c r="CWX54" s="69"/>
      <c r="CWY54" s="69"/>
      <c r="CWZ54" s="69"/>
      <c r="CXA54" s="69"/>
      <c r="CXB54" s="69"/>
      <c r="CXC54" s="69"/>
      <c r="CXD54" s="69"/>
      <c r="CXE54" s="69"/>
      <c r="CXF54" s="69"/>
      <c r="CXG54" s="69"/>
      <c r="CXH54" s="69"/>
      <c r="CXI54" s="69"/>
      <c r="CXJ54" s="69"/>
      <c r="CXK54" s="69"/>
      <c r="CXL54" s="69"/>
      <c r="CXM54" s="69"/>
      <c r="CXN54" s="69"/>
      <c r="CXO54" s="69"/>
      <c r="CXP54" s="69"/>
      <c r="CXQ54" s="69"/>
      <c r="CXR54" s="69"/>
      <c r="CXS54" s="69"/>
      <c r="CXT54" s="69"/>
      <c r="CXU54" s="69"/>
      <c r="CXV54" s="70"/>
      <c r="CXW54" s="71"/>
      <c r="CXX54" s="72"/>
      <c r="CXY54" s="68" t="s">
        <v>86</v>
      </c>
      <c r="CXZ54" s="61">
        <f>SUM(DCY37:DCY52)</f>
        <v>0</v>
      </c>
      <c r="CYA54" s="61"/>
      <c r="CYB54" s="62"/>
      <c r="CYC54" s="62"/>
      <c r="CYD54" s="63"/>
      <c r="CYE54" s="63"/>
      <c r="CYF54" s="63"/>
      <c r="CYG54" s="62"/>
      <c r="CYH54" s="64"/>
      <c r="CYI54" s="65"/>
      <c r="CYJ54" s="66"/>
      <c r="CYK54" s="66"/>
      <c r="CYL54" s="66"/>
      <c r="CYM54" s="67"/>
      <c r="CYN54" s="59"/>
      <c r="CYO54" s="59"/>
      <c r="CYP54" s="59"/>
      <c r="CYQ54" s="59"/>
      <c r="CYR54" s="59"/>
      <c r="CYS54" s="59"/>
      <c r="CYT54" s="59"/>
      <c r="CYU54" s="59"/>
      <c r="CYV54" s="59"/>
      <c r="CYW54" s="59"/>
      <c r="CYX54" s="59"/>
      <c r="CYY54" s="59"/>
      <c r="CYZ54" s="59"/>
      <c r="CZA54" s="59"/>
      <c r="CZB54" s="59"/>
      <c r="CZC54" s="59"/>
      <c r="CZD54" s="59"/>
      <c r="CZE54" s="59"/>
      <c r="CZF54" s="59"/>
      <c r="CZG54" s="59"/>
      <c r="CZH54" s="60"/>
      <c r="CZI54" s="60"/>
      <c r="CZJ54" s="69"/>
      <c r="CZK54" s="69"/>
      <c r="CZL54" s="69"/>
      <c r="CZM54" s="69"/>
      <c r="CZN54" s="69"/>
      <c r="CZO54" s="69"/>
      <c r="CZP54" s="69"/>
      <c r="CZQ54" s="69"/>
      <c r="CZR54" s="69"/>
      <c r="CZS54" s="69"/>
      <c r="CZT54" s="69"/>
      <c r="CZU54" s="69"/>
      <c r="CZV54" s="69"/>
      <c r="CZW54" s="69"/>
      <c r="CZX54" s="69"/>
      <c r="CZY54" s="69"/>
      <c r="CZZ54" s="69"/>
      <c r="DAA54" s="69"/>
      <c r="DAB54" s="69"/>
      <c r="DAC54" s="69"/>
      <c r="DAD54" s="69"/>
      <c r="DAE54" s="69"/>
      <c r="DAF54" s="69"/>
      <c r="DAG54" s="69"/>
      <c r="DAH54" s="70"/>
      <c r="DAI54" s="71"/>
      <c r="DAJ54" s="72"/>
      <c r="DAK54" s="68" t="s">
        <v>86</v>
      </c>
      <c r="DAL54" s="61">
        <f>SUM(DFK37:DFK52)</f>
        <v>0</v>
      </c>
      <c r="DAM54" s="61"/>
      <c r="DAN54" s="62"/>
      <c r="DAO54" s="62"/>
      <c r="DAP54" s="63"/>
      <c r="DAQ54" s="63"/>
      <c r="DAR54" s="63"/>
      <c r="DAS54" s="62"/>
      <c r="DAT54" s="64"/>
      <c r="DAU54" s="65"/>
      <c r="DAV54" s="66"/>
      <c r="DAW54" s="66"/>
      <c r="DAX54" s="66"/>
      <c r="DAY54" s="67"/>
      <c r="DAZ54" s="59"/>
      <c r="DBA54" s="59"/>
      <c r="DBB54" s="59"/>
      <c r="DBC54" s="59"/>
      <c r="DBD54" s="59"/>
      <c r="DBE54" s="59"/>
      <c r="DBF54" s="59"/>
      <c r="DBG54" s="59"/>
      <c r="DBH54" s="59"/>
      <c r="DBI54" s="59"/>
      <c r="DBJ54" s="59"/>
      <c r="DBK54" s="59"/>
      <c r="DBL54" s="59"/>
      <c r="DBM54" s="59"/>
      <c r="DBN54" s="59"/>
      <c r="DBO54" s="59"/>
      <c r="DBP54" s="59"/>
      <c r="DBQ54" s="59"/>
      <c r="DBR54" s="59"/>
      <c r="DBS54" s="59"/>
      <c r="DBT54" s="60"/>
      <c r="DBU54" s="60"/>
      <c r="DBV54" s="69"/>
      <c r="DBW54" s="69"/>
      <c r="DBX54" s="69"/>
      <c r="DBY54" s="69"/>
      <c r="DBZ54" s="69"/>
      <c r="DCA54" s="69"/>
      <c r="DCB54" s="69"/>
      <c r="DCC54" s="69"/>
      <c r="DCD54" s="69"/>
      <c r="DCE54" s="69"/>
      <c r="DCF54" s="69"/>
      <c r="DCG54" s="69"/>
      <c r="DCH54" s="69"/>
      <c r="DCI54" s="69"/>
      <c r="DCJ54" s="69"/>
      <c r="DCK54" s="69"/>
      <c r="DCL54" s="69"/>
      <c r="DCM54" s="69"/>
      <c r="DCN54" s="69"/>
      <c r="DCO54" s="69"/>
      <c r="DCP54" s="69"/>
      <c r="DCQ54" s="69"/>
      <c r="DCR54" s="69"/>
      <c r="DCS54" s="69"/>
      <c r="DCT54" s="70"/>
      <c r="DCU54" s="71"/>
      <c r="DCV54" s="72"/>
      <c r="DCW54" s="68" t="s">
        <v>86</v>
      </c>
      <c r="DCX54" s="61">
        <f>SUM(DHW37:DHW52)</f>
        <v>0</v>
      </c>
      <c r="DCY54" s="61"/>
      <c r="DCZ54" s="62"/>
      <c r="DDA54" s="62"/>
      <c r="DDB54" s="63"/>
      <c r="DDC54" s="63"/>
      <c r="DDD54" s="63"/>
      <c r="DDE54" s="62"/>
      <c r="DDF54" s="64"/>
      <c r="DDG54" s="65"/>
      <c r="DDH54" s="66"/>
      <c r="DDI54" s="66"/>
      <c r="DDJ54" s="66"/>
      <c r="DDK54" s="67"/>
      <c r="DDL54" s="59"/>
      <c r="DDM54" s="59"/>
      <c r="DDN54" s="59"/>
      <c r="DDO54" s="59"/>
      <c r="DDP54" s="59"/>
      <c r="DDQ54" s="59"/>
      <c r="DDR54" s="59"/>
      <c r="DDS54" s="59"/>
      <c r="DDT54" s="59"/>
      <c r="DDU54" s="59"/>
      <c r="DDV54" s="59"/>
      <c r="DDW54" s="59"/>
      <c r="DDX54" s="59"/>
      <c r="DDY54" s="59"/>
      <c r="DDZ54" s="59"/>
      <c r="DEA54" s="59"/>
      <c r="DEB54" s="59"/>
      <c r="DEC54" s="59"/>
      <c r="DED54" s="59"/>
      <c r="DEE54" s="59"/>
      <c r="DEF54" s="60"/>
      <c r="DEG54" s="60"/>
      <c r="DEH54" s="69"/>
      <c r="DEI54" s="69"/>
      <c r="DEJ54" s="69"/>
      <c r="DEK54" s="69"/>
      <c r="DEL54" s="69"/>
      <c r="DEM54" s="69"/>
      <c r="DEN54" s="69"/>
      <c r="DEO54" s="69"/>
      <c r="DEP54" s="69"/>
      <c r="DEQ54" s="69"/>
      <c r="DER54" s="69"/>
      <c r="DES54" s="69"/>
      <c r="DET54" s="69"/>
      <c r="DEU54" s="69"/>
      <c r="DEV54" s="69"/>
      <c r="DEW54" s="69"/>
      <c r="DEX54" s="69"/>
      <c r="DEY54" s="69"/>
      <c r="DEZ54" s="69"/>
      <c r="DFA54" s="69"/>
      <c r="DFB54" s="69"/>
      <c r="DFC54" s="69"/>
      <c r="DFD54" s="69"/>
      <c r="DFE54" s="69"/>
      <c r="DFF54" s="70"/>
      <c r="DFG54" s="71"/>
      <c r="DFH54" s="72"/>
      <c r="DFI54" s="68" t="s">
        <v>86</v>
      </c>
      <c r="DFJ54" s="61">
        <f>SUM(DKI37:DKI52)</f>
        <v>0</v>
      </c>
      <c r="DFK54" s="61"/>
      <c r="DFL54" s="62"/>
      <c r="DFM54" s="62"/>
      <c r="DFN54" s="63"/>
      <c r="DFO54" s="63"/>
      <c r="DFP54" s="63"/>
      <c r="DFQ54" s="62"/>
      <c r="DFR54" s="64"/>
      <c r="DFS54" s="65"/>
      <c r="DFT54" s="66"/>
      <c r="DFU54" s="66"/>
      <c r="DFV54" s="66"/>
      <c r="DFW54" s="67"/>
      <c r="DFX54" s="59"/>
      <c r="DFY54" s="59"/>
      <c r="DFZ54" s="59"/>
      <c r="DGA54" s="59"/>
      <c r="DGB54" s="59"/>
      <c r="DGC54" s="59"/>
      <c r="DGD54" s="59"/>
      <c r="DGE54" s="59"/>
      <c r="DGF54" s="59"/>
      <c r="DGG54" s="59"/>
      <c r="DGH54" s="59"/>
      <c r="DGI54" s="59"/>
      <c r="DGJ54" s="59"/>
      <c r="DGK54" s="59"/>
      <c r="DGL54" s="59"/>
      <c r="DGM54" s="59"/>
      <c r="DGN54" s="59"/>
      <c r="DGO54" s="59"/>
      <c r="DGP54" s="59"/>
      <c r="DGQ54" s="59"/>
      <c r="DGR54" s="60"/>
      <c r="DGS54" s="60"/>
      <c r="DGT54" s="69"/>
      <c r="DGU54" s="69"/>
      <c r="DGV54" s="69"/>
      <c r="DGW54" s="69"/>
      <c r="DGX54" s="69"/>
      <c r="DGY54" s="69"/>
      <c r="DGZ54" s="69"/>
      <c r="DHA54" s="69"/>
      <c r="DHB54" s="69"/>
      <c r="DHC54" s="69"/>
      <c r="DHD54" s="69"/>
      <c r="DHE54" s="69"/>
      <c r="DHF54" s="69"/>
      <c r="DHG54" s="69"/>
      <c r="DHH54" s="69"/>
      <c r="DHI54" s="69"/>
      <c r="DHJ54" s="69"/>
      <c r="DHK54" s="69"/>
      <c r="DHL54" s="69"/>
      <c r="DHM54" s="69"/>
      <c r="DHN54" s="69"/>
      <c r="DHO54" s="69"/>
      <c r="DHP54" s="69"/>
      <c r="DHQ54" s="69"/>
      <c r="DHR54" s="70"/>
      <c r="DHS54" s="71"/>
      <c r="DHT54" s="72"/>
      <c r="DHU54" s="68" t="s">
        <v>86</v>
      </c>
      <c r="DHV54" s="61">
        <f>SUM(DMU37:DMU52)</f>
        <v>0</v>
      </c>
      <c r="DHW54" s="61"/>
      <c r="DHX54" s="62"/>
      <c r="DHY54" s="62"/>
      <c r="DHZ54" s="63"/>
      <c r="DIA54" s="63"/>
      <c r="DIB54" s="63"/>
      <c r="DIC54" s="62"/>
      <c r="DID54" s="64"/>
      <c r="DIE54" s="65"/>
      <c r="DIF54" s="66"/>
      <c r="DIG54" s="66"/>
      <c r="DIH54" s="66"/>
      <c r="DII54" s="67"/>
      <c r="DIJ54" s="59"/>
      <c r="DIK54" s="59"/>
      <c r="DIL54" s="59"/>
      <c r="DIM54" s="59"/>
      <c r="DIN54" s="59"/>
      <c r="DIO54" s="59"/>
      <c r="DIP54" s="59"/>
      <c r="DIQ54" s="59"/>
      <c r="DIR54" s="59"/>
      <c r="DIS54" s="59"/>
      <c r="DIT54" s="59"/>
      <c r="DIU54" s="59"/>
      <c r="DIV54" s="59"/>
      <c r="DIW54" s="59"/>
      <c r="DIX54" s="59"/>
      <c r="DIY54" s="59"/>
      <c r="DIZ54" s="59"/>
      <c r="DJA54" s="59"/>
      <c r="DJB54" s="59"/>
      <c r="DJC54" s="59"/>
      <c r="DJD54" s="60"/>
      <c r="DJE54" s="60"/>
      <c r="DJF54" s="69"/>
      <c r="DJG54" s="69"/>
      <c r="DJH54" s="69"/>
      <c r="DJI54" s="69"/>
      <c r="DJJ54" s="69"/>
      <c r="DJK54" s="69"/>
      <c r="DJL54" s="69"/>
      <c r="DJM54" s="69"/>
      <c r="DJN54" s="69"/>
      <c r="DJO54" s="69"/>
      <c r="DJP54" s="69"/>
      <c r="DJQ54" s="69"/>
      <c r="DJR54" s="69"/>
      <c r="DJS54" s="69"/>
      <c r="DJT54" s="69"/>
      <c r="DJU54" s="69"/>
      <c r="DJV54" s="69"/>
      <c r="DJW54" s="69"/>
      <c r="DJX54" s="69"/>
      <c r="DJY54" s="69"/>
      <c r="DJZ54" s="69"/>
      <c r="DKA54" s="69"/>
      <c r="DKB54" s="69"/>
      <c r="DKC54" s="69"/>
      <c r="DKD54" s="70"/>
      <c r="DKE54" s="71"/>
      <c r="DKF54" s="72"/>
      <c r="DKG54" s="68" t="s">
        <v>86</v>
      </c>
      <c r="DKH54" s="61">
        <f>SUM(DPG37:DPG52)</f>
        <v>0</v>
      </c>
      <c r="DKI54" s="61"/>
      <c r="DKJ54" s="62"/>
      <c r="DKK54" s="62"/>
      <c r="DKL54" s="63"/>
      <c r="DKM54" s="63"/>
      <c r="DKN54" s="63"/>
      <c r="DKO54" s="62"/>
      <c r="DKP54" s="64"/>
      <c r="DKQ54" s="65"/>
      <c r="DKR54" s="66"/>
      <c r="DKS54" s="66"/>
      <c r="DKT54" s="66"/>
      <c r="DKU54" s="67"/>
      <c r="DKV54" s="59"/>
      <c r="DKW54" s="59"/>
      <c r="DKX54" s="59"/>
      <c r="DKY54" s="59"/>
      <c r="DKZ54" s="59"/>
      <c r="DLA54" s="59"/>
      <c r="DLB54" s="59"/>
      <c r="DLC54" s="59"/>
      <c r="DLD54" s="59"/>
      <c r="DLE54" s="59"/>
      <c r="DLF54" s="59"/>
      <c r="DLG54" s="59"/>
      <c r="DLH54" s="59"/>
      <c r="DLI54" s="59"/>
      <c r="DLJ54" s="59"/>
      <c r="DLK54" s="59"/>
      <c r="DLL54" s="59"/>
      <c r="DLM54" s="59"/>
      <c r="DLN54" s="59"/>
      <c r="DLO54" s="59"/>
      <c r="DLP54" s="60"/>
      <c r="DLQ54" s="60"/>
      <c r="DLR54" s="69"/>
      <c r="DLS54" s="69"/>
      <c r="DLT54" s="69"/>
      <c r="DLU54" s="69"/>
      <c r="DLV54" s="69"/>
      <c r="DLW54" s="69"/>
      <c r="DLX54" s="69"/>
      <c r="DLY54" s="69"/>
      <c r="DLZ54" s="69"/>
      <c r="DMA54" s="69"/>
      <c r="DMB54" s="69"/>
      <c r="DMC54" s="69"/>
      <c r="DMD54" s="69"/>
      <c r="DME54" s="69"/>
      <c r="DMF54" s="69"/>
      <c r="DMG54" s="69"/>
      <c r="DMH54" s="69"/>
      <c r="DMI54" s="69"/>
      <c r="DMJ54" s="69"/>
      <c r="DMK54" s="69"/>
      <c r="DML54" s="69"/>
      <c r="DMM54" s="69"/>
      <c r="DMN54" s="69"/>
      <c r="DMO54" s="69"/>
      <c r="DMP54" s="70"/>
      <c r="DMQ54" s="71"/>
      <c r="DMR54" s="72"/>
      <c r="DMS54" s="68" t="s">
        <v>86</v>
      </c>
      <c r="DMT54" s="61">
        <f>SUM(DRS37:DRS52)</f>
        <v>0</v>
      </c>
      <c r="DMU54" s="61"/>
      <c r="DMV54" s="62"/>
      <c r="DMW54" s="62"/>
      <c r="DMX54" s="63"/>
      <c r="DMY54" s="63"/>
      <c r="DMZ54" s="63"/>
      <c r="DNA54" s="62"/>
      <c r="DNB54" s="64"/>
      <c r="DNC54" s="65"/>
      <c r="DND54" s="66"/>
      <c r="DNE54" s="66"/>
      <c r="DNF54" s="66"/>
      <c r="DNG54" s="67"/>
      <c r="DNH54" s="59"/>
      <c r="DNI54" s="59"/>
      <c r="DNJ54" s="59"/>
      <c r="DNK54" s="59"/>
      <c r="DNL54" s="59"/>
      <c r="DNM54" s="59"/>
      <c r="DNN54" s="59"/>
      <c r="DNO54" s="59"/>
      <c r="DNP54" s="59"/>
      <c r="DNQ54" s="59"/>
      <c r="DNR54" s="59"/>
      <c r="DNS54" s="59"/>
      <c r="DNT54" s="59"/>
      <c r="DNU54" s="59"/>
      <c r="DNV54" s="59"/>
      <c r="DNW54" s="59"/>
      <c r="DNX54" s="59"/>
      <c r="DNY54" s="59"/>
      <c r="DNZ54" s="59"/>
      <c r="DOA54" s="59"/>
      <c r="DOB54" s="60"/>
      <c r="DOC54" s="60"/>
      <c r="DOD54" s="69"/>
      <c r="DOE54" s="69"/>
      <c r="DOF54" s="69"/>
      <c r="DOG54" s="69"/>
      <c r="DOH54" s="69"/>
      <c r="DOI54" s="69"/>
      <c r="DOJ54" s="69"/>
      <c r="DOK54" s="69"/>
      <c r="DOL54" s="69"/>
      <c r="DOM54" s="69"/>
      <c r="DON54" s="69"/>
      <c r="DOO54" s="69"/>
      <c r="DOP54" s="69"/>
      <c r="DOQ54" s="69"/>
      <c r="DOR54" s="69"/>
      <c r="DOS54" s="69"/>
      <c r="DOT54" s="69"/>
      <c r="DOU54" s="69"/>
      <c r="DOV54" s="69"/>
      <c r="DOW54" s="69"/>
      <c r="DOX54" s="69"/>
      <c r="DOY54" s="69"/>
      <c r="DOZ54" s="69"/>
      <c r="DPA54" s="69"/>
      <c r="DPB54" s="70"/>
      <c r="DPC54" s="71"/>
      <c r="DPD54" s="72"/>
      <c r="DPE54" s="68" t="s">
        <v>86</v>
      </c>
      <c r="DPF54" s="61">
        <f>SUM(DUE37:DUE52)</f>
        <v>0</v>
      </c>
      <c r="DPG54" s="61"/>
      <c r="DPH54" s="62"/>
      <c r="DPI54" s="62"/>
      <c r="DPJ54" s="63"/>
      <c r="DPK54" s="63"/>
      <c r="DPL54" s="63"/>
      <c r="DPM54" s="62"/>
      <c r="DPN54" s="64"/>
      <c r="DPO54" s="65"/>
      <c r="DPP54" s="66"/>
      <c r="DPQ54" s="66"/>
      <c r="DPR54" s="66"/>
      <c r="DPS54" s="67"/>
      <c r="DPT54" s="59"/>
      <c r="DPU54" s="59"/>
      <c r="DPV54" s="59"/>
      <c r="DPW54" s="59"/>
      <c r="DPX54" s="59"/>
      <c r="DPY54" s="59"/>
      <c r="DPZ54" s="59"/>
      <c r="DQA54" s="59"/>
      <c r="DQB54" s="59"/>
      <c r="DQC54" s="59"/>
      <c r="DQD54" s="59"/>
      <c r="DQE54" s="59"/>
      <c r="DQF54" s="59"/>
      <c r="DQG54" s="59"/>
      <c r="DQH54" s="59"/>
      <c r="DQI54" s="59"/>
      <c r="DQJ54" s="59"/>
      <c r="DQK54" s="59"/>
      <c r="DQL54" s="59"/>
      <c r="DQM54" s="59"/>
      <c r="DQN54" s="60"/>
      <c r="DQO54" s="60"/>
      <c r="DQP54" s="69"/>
      <c r="DQQ54" s="69"/>
      <c r="DQR54" s="69"/>
      <c r="DQS54" s="69"/>
      <c r="DQT54" s="69"/>
      <c r="DQU54" s="69"/>
      <c r="DQV54" s="69"/>
      <c r="DQW54" s="69"/>
      <c r="DQX54" s="69"/>
      <c r="DQY54" s="69"/>
      <c r="DQZ54" s="69"/>
      <c r="DRA54" s="69"/>
      <c r="DRB54" s="69"/>
      <c r="DRC54" s="69"/>
      <c r="DRD54" s="69"/>
      <c r="DRE54" s="69"/>
      <c r="DRF54" s="69"/>
      <c r="DRG54" s="69"/>
      <c r="DRH54" s="69"/>
      <c r="DRI54" s="69"/>
      <c r="DRJ54" s="69"/>
      <c r="DRK54" s="69"/>
      <c r="DRL54" s="69"/>
      <c r="DRM54" s="69"/>
      <c r="DRN54" s="70"/>
      <c r="DRO54" s="71"/>
      <c r="DRP54" s="72"/>
      <c r="DRQ54" s="68" t="s">
        <v>86</v>
      </c>
      <c r="DRR54" s="61">
        <f>SUM(DWQ37:DWQ52)</f>
        <v>0</v>
      </c>
      <c r="DRS54" s="61"/>
      <c r="DRT54" s="62"/>
      <c r="DRU54" s="62"/>
      <c r="DRV54" s="63"/>
      <c r="DRW54" s="63"/>
      <c r="DRX54" s="63"/>
      <c r="DRY54" s="62"/>
      <c r="DRZ54" s="64"/>
      <c r="DSA54" s="65"/>
      <c r="DSB54" s="66"/>
      <c r="DSC54" s="66"/>
      <c r="DSD54" s="66"/>
      <c r="DSE54" s="67"/>
      <c r="DSF54" s="59"/>
      <c r="DSG54" s="59"/>
      <c r="DSH54" s="59"/>
      <c r="DSI54" s="59"/>
      <c r="DSJ54" s="59"/>
      <c r="DSK54" s="59"/>
      <c r="DSL54" s="59"/>
      <c r="DSM54" s="59"/>
      <c r="DSN54" s="59"/>
      <c r="DSO54" s="59"/>
      <c r="DSP54" s="59"/>
      <c r="DSQ54" s="59"/>
      <c r="DSR54" s="59"/>
      <c r="DSS54" s="59"/>
      <c r="DST54" s="59"/>
      <c r="DSU54" s="59"/>
      <c r="DSV54" s="59"/>
      <c r="DSW54" s="59"/>
      <c r="DSX54" s="59"/>
      <c r="DSY54" s="59"/>
      <c r="DSZ54" s="60"/>
      <c r="DTA54" s="60"/>
      <c r="DTB54" s="69"/>
      <c r="DTC54" s="69"/>
      <c r="DTD54" s="69"/>
      <c r="DTE54" s="69"/>
      <c r="DTF54" s="69"/>
      <c r="DTG54" s="69"/>
      <c r="DTH54" s="69"/>
      <c r="DTI54" s="69"/>
      <c r="DTJ54" s="69"/>
      <c r="DTK54" s="69"/>
      <c r="DTL54" s="69"/>
      <c r="DTM54" s="69"/>
      <c r="DTN54" s="69"/>
      <c r="DTO54" s="69"/>
      <c r="DTP54" s="69"/>
      <c r="DTQ54" s="69"/>
      <c r="DTR54" s="69"/>
      <c r="DTS54" s="69"/>
      <c r="DTT54" s="69"/>
      <c r="DTU54" s="69"/>
      <c r="DTV54" s="69"/>
      <c r="DTW54" s="69"/>
      <c r="DTX54" s="69"/>
      <c r="DTY54" s="69"/>
      <c r="DTZ54" s="70"/>
      <c r="DUA54" s="71"/>
      <c r="DUB54" s="72"/>
      <c r="DUC54" s="68" t="s">
        <v>86</v>
      </c>
      <c r="DUD54" s="61">
        <f>SUM(DZC37:DZC52)</f>
        <v>0</v>
      </c>
      <c r="DUE54" s="61"/>
      <c r="DUF54" s="62"/>
      <c r="DUG54" s="62"/>
      <c r="DUH54" s="63"/>
      <c r="DUI54" s="63"/>
      <c r="DUJ54" s="63"/>
      <c r="DUK54" s="62"/>
      <c r="DUL54" s="64"/>
      <c r="DUM54" s="65"/>
      <c r="DUN54" s="66"/>
      <c r="DUO54" s="66"/>
      <c r="DUP54" s="66"/>
      <c r="DUQ54" s="67"/>
      <c r="DUR54" s="59"/>
      <c r="DUS54" s="59"/>
      <c r="DUT54" s="59"/>
      <c r="DUU54" s="59"/>
      <c r="DUV54" s="59"/>
      <c r="DUW54" s="59"/>
      <c r="DUX54" s="59"/>
      <c r="DUY54" s="59"/>
      <c r="DUZ54" s="59"/>
      <c r="DVA54" s="59"/>
      <c r="DVB54" s="59"/>
      <c r="DVC54" s="59"/>
      <c r="DVD54" s="59"/>
      <c r="DVE54" s="59"/>
      <c r="DVF54" s="59"/>
      <c r="DVG54" s="59"/>
      <c r="DVH54" s="59"/>
      <c r="DVI54" s="59"/>
      <c r="DVJ54" s="59"/>
      <c r="DVK54" s="59"/>
      <c r="DVL54" s="60"/>
      <c r="DVM54" s="60"/>
      <c r="DVN54" s="69"/>
      <c r="DVO54" s="69"/>
      <c r="DVP54" s="69"/>
      <c r="DVQ54" s="69"/>
      <c r="DVR54" s="69"/>
      <c r="DVS54" s="69"/>
      <c r="DVT54" s="69"/>
      <c r="DVU54" s="69"/>
      <c r="DVV54" s="69"/>
      <c r="DVW54" s="69"/>
      <c r="DVX54" s="69"/>
      <c r="DVY54" s="69"/>
      <c r="DVZ54" s="69"/>
      <c r="DWA54" s="69"/>
      <c r="DWB54" s="69"/>
      <c r="DWC54" s="69"/>
      <c r="DWD54" s="69"/>
      <c r="DWE54" s="69"/>
      <c r="DWF54" s="69"/>
      <c r="DWG54" s="69"/>
      <c r="DWH54" s="69"/>
      <c r="DWI54" s="69"/>
      <c r="DWJ54" s="69"/>
      <c r="DWK54" s="69"/>
      <c r="DWL54" s="70"/>
      <c r="DWM54" s="71"/>
      <c r="DWN54" s="72"/>
      <c r="DWO54" s="68" t="s">
        <v>86</v>
      </c>
      <c r="DWP54" s="61">
        <f>SUM(EBO37:EBO52)</f>
        <v>0</v>
      </c>
      <c r="DWQ54" s="61"/>
      <c r="DWR54" s="62"/>
      <c r="DWS54" s="62"/>
      <c r="DWT54" s="63"/>
      <c r="DWU54" s="63"/>
      <c r="DWV54" s="63"/>
      <c r="DWW54" s="62"/>
      <c r="DWX54" s="64"/>
      <c r="DWY54" s="65"/>
      <c r="DWZ54" s="66"/>
      <c r="DXA54" s="66"/>
      <c r="DXB54" s="66"/>
      <c r="DXC54" s="67"/>
      <c r="DXD54" s="59"/>
      <c r="DXE54" s="59"/>
      <c r="DXF54" s="59"/>
      <c r="DXG54" s="59"/>
      <c r="DXH54" s="59"/>
      <c r="DXI54" s="59"/>
      <c r="DXJ54" s="59"/>
      <c r="DXK54" s="59"/>
      <c r="DXL54" s="59"/>
      <c r="DXM54" s="59"/>
      <c r="DXN54" s="59"/>
      <c r="DXO54" s="59"/>
      <c r="DXP54" s="59"/>
      <c r="DXQ54" s="59"/>
      <c r="DXR54" s="59"/>
      <c r="DXS54" s="59"/>
      <c r="DXT54" s="59"/>
      <c r="DXU54" s="59"/>
      <c r="DXV54" s="59"/>
      <c r="DXW54" s="59"/>
      <c r="DXX54" s="60"/>
      <c r="DXY54" s="60"/>
      <c r="DXZ54" s="69"/>
      <c r="DYA54" s="69"/>
      <c r="DYB54" s="69"/>
      <c r="DYC54" s="69"/>
      <c r="DYD54" s="69"/>
      <c r="DYE54" s="69"/>
      <c r="DYF54" s="69"/>
      <c r="DYG54" s="69"/>
      <c r="DYH54" s="69"/>
      <c r="DYI54" s="69"/>
      <c r="DYJ54" s="69"/>
      <c r="DYK54" s="69"/>
      <c r="DYL54" s="69"/>
      <c r="DYM54" s="69"/>
      <c r="DYN54" s="69"/>
      <c r="DYO54" s="69"/>
      <c r="DYP54" s="69"/>
      <c r="DYQ54" s="69"/>
      <c r="DYR54" s="69"/>
      <c r="DYS54" s="69"/>
      <c r="DYT54" s="69"/>
      <c r="DYU54" s="69"/>
      <c r="DYV54" s="69"/>
      <c r="DYW54" s="69"/>
      <c r="DYX54" s="70"/>
      <c r="DYY54" s="71"/>
      <c r="DYZ54" s="72"/>
      <c r="DZA54" s="68" t="s">
        <v>86</v>
      </c>
      <c r="DZB54" s="61">
        <f>SUM(EEA37:EEA52)</f>
        <v>0</v>
      </c>
      <c r="DZC54" s="61"/>
      <c r="DZD54" s="62"/>
      <c r="DZE54" s="62"/>
      <c r="DZF54" s="63"/>
      <c r="DZG54" s="63"/>
      <c r="DZH54" s="63"/>
      <c r="DZI54" s="62"/>
      <c r="DZJ54" s="64"/>
      <c r="DZK54" s="65"/>
      <c r="DZL54" s="66"/>
      <c r="DZM54" s="66"/>
      <c r="DZN54" s="66"/>
      <c r="DZO54" s="67"/>
      <c r="DZP54" s="59"/>
      <c r="DZQ54" s="59"/>
      <c r="DZR54" s="59"/>
      <c r="DZS54" s="59"/>
      <c r="DZT54" s="59"/>
      <c r="DZU54" s="59"/>
      <c r="DZV54" s="59"/>
      <c r="DZW54" s="59"/>
      <c r="DZX54" s="59"/>
      <c r="DZY54" s="59"/>
      <c r="DZZ54" s="59"/>
      <c r="EAA54" s="59"/>
      <c r="EAB54" s="59"/>
      <c r="EAC54" s="59"/>
      <c r="EAD54" s="59"/>
      <c r="EAE54" s="59"/>
      <c r="EAF54" s="59"/>
      <c r="EAG54" s="59"/>
      <c r="EAH54" s="59"/>
      <c r="EAI54" s="59"/>
      <c r="EAJ54" s="60"/>
      <c r="EAK54" s="60"/>
      <c r="EAL54" s="69"/>
      <c r="EAM54" s="69"/>
      <c r="EAN54" s="69"/>
      <c r="EAO54" s="69"/>
      <c r="EAP54" s="69"/>
      <c r="EAQ54" s="69"/>
      <c r="EAR54" s="69"/>
      <c r="EAS54" s="69"/>
      <c r="EAT54" s="69"/>
      <c r="EAU54" s="69"/>
      <c r="EAV54" s="69"/>
      <c r="EAW54" s="69"/>
      <c r="EAX54" s="69"/>
      <c r="EAY54" s="69"/>
      <c r="EAZ54" s="69"/>
      <c r="EBA54" s="69"/>
      <c r="EBB54" s="69"/>
      <c r="EBC54" s="69"/>
      <c r="EBD54" s="69"/>
      <c r="EBE54" s="69"/>
      <c r="EBF54" s="69"/>
      <c r="EBG54" s="69"/>
      <c r="EBH54" s="69"/>
      <c r="EBI54" s="69"/>
      <c r="EBJ54" s="70"/>
      <c r="EBK54" s="71"/>
      <c r="EBL54" s="72"/>
      <c r="EBM54" s="68" t="s">
        <v>86</v>
      </c>
      <c r="EBN54" s="61">
        <f>SUM(EGM37:EGM52)</f>
        <v>0</v>
      </c>
      <c r="EBO54" s="61"/>
      <c r="EBP54" s="62"/>
      <c r="EBQ54" s="62"/>
      <c r="EBR54" s="63"/>
      <c r="EBS54" s="63"/>
      <c r="EBT54" s="63"/>
      <c r="EBU54" s="62"/>
      <c r="EBV54" s="64"/>
      <c r="EBW54" s="65"/>
      <c r="EBX54" s="66"/>
      <c r="EBY54" s="66"/>
      <c r="EBZ54" s="66"/>
      <c r="ECA54" s="67"/>
      <c r="ECB54" s="59"/>
      <c r="ECC54" s="59"/>
      <c r="ECD54" s="59"/>
      <c r="ECE54" s="59"/>
      <c r="ECF54" s="59"/>
      <c r="ECG54" s="59"/>
      <c r="ECH54" s="59"/>
      <c r="ECI54" s="59"/>
      <c r="ECJ54" s="59"/>
      <c r="ECK54" s="59"/>
      <c r="ECL54" s="59"/>
      <c r="ECM54" s="59"/>
      <c r="ECN54" s="59"/>
      <c r="ECO54" s="59"/>
      <c r="ECP54" s="59"/>
      <c r="ECQ54" s="59"/>
      <c r="ECR54" s="59"/>
      <c r="ECS54" s="59"/>
      <c r="ECT54" s="59"/>
      <c r="ECU54" s="59"/>
      <c r="ECV54" s="60"/>
      <c r="ECW54" s="60"/>
      <c r="ECX54" s="69"/>
      <c r="ECY54" s="69"/>
      <c r="ECZ54" s="69"/>
      <c r="EDA54" s="69"/>
      <c r="EDB54" s="69"/>
      <c r="EDC54" s="69"/>
      <c r="EDD54" s="69"/>
      <c r="EDE54" s="69"/>
      <c r="EDF54" s="69"/>
      <c r="EDG54" s="69"/>
      <c r="EDH54" s="69"/>
      <c r="EDI54" s="69"/>
      <c r="EDJ54" s="69"/>
      <c r="EDK54" s="69"/>
      <c r="EDL54" s="69"/>
      <c r="EDM54" s="69"/>
      <c r="EDN54" s="69"/>
      <c r="EDO54" s="69"/>
      <c r="EDP54" s="69"/>
      <c r="EDQ54" s="69"/>
      <c r="EDR54" s="69"/>
      <c r="EDS54" s="69"/>
      <c r="EDT54" s="69"/>
      <c r="EDU54" s="69"/>
      <c r="EDV54" s="70"/>
      <c r="EDW54" s="71"/>
      <c r="EDX54" s="72"/>
      <c r="EDY54" s="68" t="s">
        <v>86</v>
      </c>
      <c r="EDZ54" s="61">
        <f>SUM(EIY37:EIY52)</f>
        <v>0</v>
      </c>
      <c r="EEA54" s="61"/>
      <c r="EEB54" s="62"/>
      <c r="EEC54" s="62"/>
      <c r="EED54" s="63"/>
      <c r="EEE54" s="63"/>
      <c r="EEF54" s="63"/>
      <c r="EEG54" s="62"/>
      <c r="EEH54" s="64"/>
      <c r="EEI54" s="65"/>
      <c r="EEJ54" s="66"/>
      <c r="EEK54" s="66"/>
      <c r="EEL54" s="66"/>
      <c r="EEM54" s="67"/>
      <c r="EEN54" s="59"/>
      <c r="EEO54" s="59"/>
      <c r="EEP54" s="59"/>
      <c r="EEQ54" s="59"/>
      <c r="EER54" s="59"/>
      <c r="EES54" s="59"/>
      <c r="EET54" s="59"/>
      <c r="EEU54" s="59"/>
      <c r="EEV54" s="59"/>
      <c r="EEW54" s="59"/>
      <c r="EEX54" s="59"/>
      <c r="EEY54" s="59"/>
      <c r="EEZ54" s="59"/>
      <c r="EFA54" s="59"/>
      <c r="EFB54" s="59"/>
      <c r="EFC54" s="59"/>
      <c r="EFD54" s="59"/>
      <c r="EFE54" s="59"/>
      <c r="EFF54" s="59"/>
      <c r="EFG54" s="59"/>
      <c r="EFH54" s="60"/>
      <c r="EFI54" s="60"/>
      <c r="EFJ54" s="69"/>
      <c r="EFK54" s="69"/>
      <c r="EFL54" s="69"/>
      <c r="EFM54" s="69"/>
      <c r="EFN54" s="69"/>
      <c r="EFO54" s="69"/>
      <c r="EFP54" s="69"/>
      <c r="EFQ54" s="69"/>
      <c r="EFR54" s="69"/>
      <c r="EFS54" s="69"/>
      <c r="EFT54" s="69"/>
      <c r="EFU54" s="69"/>
      <c r="EFV54" s="69"/>
      <c r="EFW54" s="69"/>
      <c r="EFX54" s="69"/>
      <c r="EFY54" s="69"/>
      <c r="EFZ54" s="69"/>
      <c r="EGA54" s="69"/>
      <c r="EGB54" s="69"/>
      <c r="EGC54" s="69"/>
      <c r="EGD54" s="69"/>
      <c r="EGE54" s="69"/>
      <c r="EGF54" s="69"/>
      <c r="EGG54" s="69"/>
      <c r="EGH54" s="70"/>
      <c r="EGI54" s="71"/>
      <c r="EGJ54" s="72"/>
      <c r="EGK54" s="68" t="s">
        <v>86</v>
      </c>
      <c r="EGL54" s="61">
        <f>SUM(ELK37:ELK52)</f>
        <v>0</v>
      </c>
      <c r="EGM54" s="61"/>
      <c r="EGN54" s="62"/>
      <c r="EGO54" s="62"/>
      <c r="EGP54" s="63"/>
      <c r="EGQ54" s="63"/>
      <c r="EGR54" s="63"/>
      <c r="EGS54" s="62"/>
      <c r="EGT54" s="64"/>
      <c r="EGU54" s="65"/>
      <c r="EGV54" s="66"/>
      <c r="EGW54" s="66"/>
      <c r="EGX54" s="66"/>
      <c r="EGY54" s="67"/>
      <c r="EGZ54" s="59"/>
      <c r="EHA54" s="59"/>
      <c r="EHB54" s="59"/>
      <c r="EHC54" s="59"/>
      <c r="EHD54" s="59"/>
      <c r="EHE54" s="59"/>
      <c r="EHF54" s="59"/>
      <c r="EHG54" s="59"/>
      <c r="EHH54" s="59"/>
      <c r="EHI54" s="59"/>
      <c r="EHJ54" s="59"/>
      <c r="EHK54" s="59"/>
      <c r="EHL54" s="59"/>
      <c r="EHM54" s="59"/>
      <c r="EHN54" s="59"/>
      <c r="EHO54" s="59"/>
      <c r="EHP54" s="59"/>
      <c r="EHQ54" s="59"/>
      <c r="EHR54" s="59"/>
      <c r="EHS54" s="59"/>
      <c r="EHT54" s="60"/>
      <c r="EHU54" s="60"/>
      <c r="EHV54" s="69"/>
      <c r="EHW54" s="69"/>
      <c r="EHX54" s="69"/>
      <c r="EHY54" s="69"/>
      <c r="EHZ54" s="69"/>
      <c r="EIA54" s="69"/>
      <c r="EIB54" s="69"/>
      <c r="EIC54" s="69"/>
      <c r="EID54" s="69"/>
      <c r="EIE54" s="69"/>
      <c r="EIF54" s="69"/>
      <c r="EIG54" s="69"/>
      <c r="EIH54" s="69"/>
      <c r="EII54" s="69"/>
      <c r="EIJ54" s="69"/>
      <c r="EIK54" s="69"/>
      <c r="EIL54" s="69"/>
      <c r="EIM54" s="69"/>
      <c r="EIN54" s="69"/>
      <c r="EIO54" s="69"/>
      <c r="EIP54" s="69"/>
      <c r="EIQ54" s="69"/>
      <c r="EIR54" s="69"/>
      <c r="EIS54" s="69"/>
      <c r="EIT54" s="70"/>
      <c r="EIU54" s="71"/>
      <c r="EIV54" s="72"/>
      <c r="EIW54" s="68" t="s">
        <v>86</v>
      </c>
      <c r="EIX54" s="61">
        <f>SUM(ENW37:ENW52)</f>
        <v>0</v>
      </c>
      <c r="EIY54" s="61"/>
      <c r="EIZ54" s="62"/>
      <c r="EJA54" s="62"/>
      <c r="EJB54" s="63"/>
      <c r="EJC54" s="63"/>
      <c r="EJD54" s="63"/>
      <c r="EJE54" s="62"/>
      <c r="EJF54" s="64"/>
      <c r="EJG54" s="65"/>
      <c r="EJH54" s="66"/>
      <c r="EJI54" s="66"/>
      <c r="EJJ54" s="66"/>
      <c r="EJK54" s="67"/>
      <c r="EJL54" s="59"/>
      <c r="EJM54" s="59"/>
      <c r="EJN54" s="59"/>
      <c r="EJO54" s="59"/>
      <c r="EJP54" s="59"/>
      <c r="EJQ54" s="59"/>
      <c r="EJR54" s="59"/>
      <c r="EJS54" s="59"/>
      <c r="EJT54" s="59"/>
      <c r="EJU54" s="59"/>
      <c r="EJV54" s="59"/>
      <c r="EJW54" s="59"/>
      <c r="EJX54" s="59"/>
      <c r="EJY54" s="59"/>
      <c r="EJZ54" s="59"/>
      <c r="EKA54" s="59"/>
      <c r="EKB54" s="59"/>
      <c r="EKC54" s="59"/>
      <c r="EKD54" s="59"/>
      <c r="EKE54" s="59"/>
      <c r="EKF54" s="60"/>
      <c r="EKG54" s="60"/>
      <c r="EKH54" s="69"/>
      <c r="EKI54" s="69"/>
      <c r="EKJ54" s="69"/>
      <c r="EKK54" s="69"/>
      <c r="EKL54" s="69"/>
      <c r="EKM54" s="69"/>
      <c r="EKN54" s="69"/>
      <c r="EKO54" s="69"/>
      <c r="EKP54" s="69"/>
      <c r="EKQ54" s="69"/>
      <c r="EKR54" s="69"/>
      <c r="EKS54" s="69"/>
      <c r="EKT54" s="69"/>
      <c r="EKU54" s="69"/>
      <c r="EKV54" s="69"/>
      <c r="EKW54" s="69"/>
      <c r="EKX54" s="69"/>
      <c r="EKY54" s="69"/>
      <c r="EKZ54" s="69"/>
      <c r="ELA54" s="69"/>
      <c r="ELB54" s="69"/>
      <c r="ELC54" s="69"/>
      <c r="ELD54" s="69"/>
      <c r="ELE54" s="69"/>
      <c r="ELF54" s="70"/>
      <c r="ELG54" s="71"/>
      <c r="ELH54" s="72"/>
      <c r="ELI54" s="68" t="s">
        <v>86</v>
      </c>
      <c r="ELJ54" s="61">
        <f>SUM(EQI37:EQI52)</f>
        <v>0</v>
      </c>
      <c r="ELK54" s="61"/>
      <c r="ELL54" s="62"/>
      <c r="ELM54" s="62"/>
      <c r="ELN54" s="63"/>
      <c r="ELO54" s="63"/>
      <c r="ELP54" s="63"/>
      <c r="ELQ54" s="62"/>
      <c r="ELR54" s="64"/>
      <c r="ELS54" s="65"/>
      <c r="ELT54" s="66"/>
      <c r="ELU54" s="66"/>
      <c r="ELV54" s="66"/>
      <c r="ELW54" s="67"/>
      <c r="ELX54" s="59"/>
      <c r="ELY54" s="59"/>
      <c r="ELZ54" s="59"/>
      <c r="EMA54" s="59"/>
      <c r="EMB54" s="59"/>
      <c r="EMC54" s="59"/>
      <c r="EMD54" s="59"/>
      <c r="EME54" s="59"/>
      <c r="EMF54" s="59"/>
      <c r="EMG54" s="59"/>
      <c r="EMH54" s="59"/>
      <c r="EMI54" s="59"/>
      <c r="EMJ54" s="59"/>
      <c r="EMK54" s="59"/>
      <c r="EML54" s="59"/>
      <c r="EMM54" s="59"/>
      <c r="EMN54" s="59"/>
      <c r="EMO54" s="59"/>
      <c r="EMP54" s="59"/>
      <c r="EMQ54" s="59"/>
      <c r="EMR54" s="60"/>
      <c r="EMS54" s="60"/>
      <c r="EMT54" s="69"/>
      <c r="EMU54" s="69"/>
      <c r="EMV54" s="69"/>
      <c r="EMW54" s="69"/>
      <c r="EMX54" s="69"/>
      <c r="EMY54" s="69"/>
      <c r="EMZ54" s="69"/>
      <c r="ENA54" s="69"/>
      <c r="ENB54" s="69"/>
      <c r="ENC54" s="69"/>
      <c r="END54" s="69"/>
      <c r="ENE54" s="69"/>
      <c r="ENF54" s="69"/>
      <c r="ENG54" s="69"/>
      <c r="ENH54" s="69"/>
      <c r="ENI54" s="69"/>
      <c r="ENJ54" s="69"/>
      <c r="ENK54" s="69"/>
      <c r="ENL54" s="69"/>
      <c r="ENM54" s="69"/>
      <c r="ENN54" s="69"/>
      <c r="ENO54" s="69"/>
      <c r="ENP54" s="69"/>
      <c r="ENQ54" s="69"/>
      <c r="ENR54" s="70"/>
      <c r="ENS54" s="71"/>
      <c r="ENT54" s="72"/>
      <c r="ENU54" s="68" t="s">
        <v>86</v>
      </c>
      <c r="ENV54" s="61">
        <f>SUM(ESU37:ESU52)</f>
        <v>0</v>
      </c>
      <c r="ENW54" s="61"/>
      <c r="ENX54" s="62"/>
      <c r="ENY54" s="62"/>
      <c r="ENZ54" s="63"/>
      <c r="EOA54" s="63"/>
      <c r="EOB54" s="63"/>
      <c r="EOC54" s="62"/>
      <c r="EOD54" s="64"/>
      <c r="EOE54" s="65"/>
      <c r="EOF54" s="66"/>
      <c r="EOG54" s="66"/>
      <c r="EOH54" s="66"/>
      <c r="EOI54" s="67"/>
      <c r="EOJ54" s="59"/>
      <c r="EOK54" s="59"/>
      <c r="EOL54" s="59"/>
      <c r="EOM54" s="59"/>
      <c r="EON54" s="59"/>
      <c r="EOO54" s="59"/>
      <c r="EOP54" s="59"/>
      <c r="EOQ54" s="59"/>
      <c r="EOR54" s="59"/>
      <c r="EOS54" s="59"/>
      <c r="EOT54" s="59"/>
      <c r="EOU54" s="59"/>
      <c r="EOV54" s="59"/>
      <c r="EOW54" s="59"/>
      <c r="EOX54" s="59"/>
      <c r="EOY54" s="59"/>
      <c r="EOZ54" s="59"/>
      <c r="EPA54" s="59"/>
      <c r="EPB54" s="59"/>
      <c r="EPC54" s="59"/>
      <c r="EPD54" s="60"/>
      <c r="EPE54" s="60"/>
      <c r="EPF54" s="69"/>
      <c r="EPG54" s="69"/>
      <c r="EPH54" s="69"/>
      <c r="EPI54" s="69"/>
      <c r="EPJ54" s="69"/>
      <c r="EPK54" s="69"/>
      <c r="EPL54" s="69"/>
      <c r="EPM54" s="69"/>
      <c r="EPN54" s="69"/>
      <c r="EPO54" s="69"/>
      <c r="EPP54" s="69"/>
      <c r="EPQ54" s="69"/>
      <c r="EPR54" s="69"/>
      <c r="EPS54" s="69"/>
      <c r="EPT54" s="69"/>
      <c r="EPU54" s="69"/>
      <c r="EPV54" s="69"/>
      <c r="EPW54" s="69"/>
      <c r="EPX54" s="69"/>
      <c r="EPY54" s="69"/>
      <c r="EPZ54" s="69"/>
      <c r="EQA54" s="69"/>
      <c r="EQB54" s="69"/>
      <c r="EQC54" s="69"/>
      <c r="EQD54" s="70"/>
      <c r="EQE54" s="71"/>
      <c r="EQF54" s="72"/>
      <c r="EQG54" s="68" t="s">
        <v>86</v>
      </c>
      <c r="EQH54" s="61">
        <f>SUM(EVG37:EVG52)</f>
        <v>0</v>
      </c>
      <c r="EQI54" s="61"/>
      <c r="EQJ54" s="62"/>
      <c r="EQK54" s="62"/>
      <c r="EQL54" s="63"/>
      <c r="EQM54" s="63"/>
      <c r="EQN54" s="63"/>
      <c r="EQO54" s="62"/>
      <c r="EQP54" s="64"/>
      <c r="EQQ54" s="65"/>
      <c r="EQR54" s="66"/>
      <c r="EQS54" s="66"/>
      <c r="EQT54" s="66"/>
      <c r="EQU54" s="67"/>
      <c r="EQV54" s="59"/>
      <c r="EQW54" s="59"/>
      <c r="EQX54" s="59"/>
      <c r="EQY54" s="59"/>
      <c r="EQZ54" s="59"/>
      <c r="ERA54" s="59"/>
      <c r="ERB54" s="59"/>
      <c r="ERC54" s="59"/>
      <c r="ERD54" s="59"/>
      <c r="ERE54" s="59"/>
      <c r="ERF54" s="59"/>
      <c r="ERG54" s="59"/>
      <c r="ERH54" s="59"/>
      <c r="ERI54" s="59"/>
      <c r="ERJ54" s="59"/>
      <c r="ERK54" s="59"/>
      <c r="ERL54" s="59"/>
      <c r="ERM54" s="59"/>
      <c r="ERN54" s="59"/>
      <c r="ERO54" s="59"/>
      <c r="ERP54" s="60"/>
      <c r="ERQ54" s="60"/>
      <c r="ERR54" s="69"/>
      <c r="ERS54" s="69"/>
      <c r="ERT54" s="69"/>
      <c r="ERU54" s="69"/>
      <c r="ERV54" s="69"/>
      <c r="ERW54" s="69"/>
      <c r="ERX54" s="69"/>
      <c r="ERY54" s="69"/>
      <c r="ERZ54" s="69"/>
      <c r="ESA54" s="69"/>
      <c r="ESB54" s="69"/>
      <c r="ESC54" s="69"/>
      <c r="ESD54" s="69"/>
      <c r="ESE54" s="69"/>
      <c r="ESF54" s="69"/>
      <c r="ESG54" s="69"/>
      <c r="ESH54" s="69"/>
      <c r="ESI54" s="69"/>
      <c r="ESJ54" s="69"/>
      <c r="ESK54" s="69"/>
      <c r="ESL54" s="69"/>
      <c r="ESM54" s="69"/>
      <c r="ESN54" s="69"/>
      <c r="ESO54" s="69"/>
      <c r="ESP54" s="70"/>
      <c r="ESQ54" s="71"/>
      <c r="ESR54" s="72"/>
      <c r="ESS54" s="68" t="s">
        <v>86</v>
      </c>
      <c r="EST54" s="61">
        <f>SUM(EXS37:EXS52)</f>
        <v>0</v>
      </c>
      <c r="ESU54" s="61"/>
      <c r="ESV54" s="62"/>
      <c r="ESW54" s="62"/>
      <c r="ESX54" s="63"/>
      <c r="ESY54" s="63"/>
      <c r="ESZ54" s="63"/>
      <c r="ETA54" s="62"/>
      <c r="ETB54" s="64"/>
      <c r="ETC54" s="65"/>
      <c r="ETD54" s="66"/>
      <c r="ETE54" s="66"/>
      <c r="ETF54" s="66"/>
      <c r="ETG54" s="67"/>
      <c r="ETH54" s="59"/>
      <c r="ETI54" s="59"/>
      <c r="ETJ54" s="59"/>
      <c r="ETK54" s="59"/>
      <c r="ETL54" s="59"/>
      <c r="ETM54" s="59"/>
      <c r="ETN54" s="59"/>
      <c r="ETO54" s="59"/>
      <c r="ETP54" s="59"/>
      <c r="ETQ54" s="59"/>
      <c r="ETR54" s="59"/>
      <c r="ETS54" s="59"/>
      <c r="ETT54" s="59"/>
      <c r="ETU54" s="59"/>
      <c r="ETV54" s="59"/>
      <c r="ETW54" s="59"/>
      <c r="ETX54" s="59"/>
      <c r="ETY54" s="59"/>
      <c r="ETZ54" s="59"/>
      <c r="EUA54" s="59"/>
      <c r="EUB54" s="60"/>
      <c r="EUC54" s="60"/>
      <c r="EUD54" s="69"/>
      <c r="EUE54" s="69"/>
      <c r="EUF54" s="69"/>
      <c r="EUG54" s="69"/>
      <c r="EUH54" s="69"/>
      <c r="EUI54" s="69"/>
      <c r="EUJ54" s="69"/>
      <c r="EUK54" s="69"/>
      <c r="EUL54" s="69"/>
      <c r="EUM54" s="69"/>
      <c r="EUN54" s="69"/>
      <c r="EUO54" s="69"/>
      <c r="EUP54" s="69"/>
      <c r="EUQ54" s="69"/>
      <c r="EUR54" s="69"/>
      <c r="EUS54" s="69"/>
      <c r="EUT54" s="69"/>
      <c r="EUU54" s="69"/>
      <c r="EUV54" s="69"/>
      <c r="EUW54" s="69"/>
      <c r="EUX54" s="69"/>
      <c r="EUY54" s="69"/>
      <c r="EUZ54" s="69"/>
      <c r="EVA54" s="69"/>
      <c r="EVB54" s="70"/>
      <c r="EVC54" s="71"/>
      <c r="EVD54" s="72"/>
      <c r="EVE54" s="68" t="s">
        <v>86</v>
      </c>
      <c r="EVF54" s="61">
        <f>SUM(FAE37:FAE52)</f>
        <v>0</v>
      </c>
      <c r="EVG54" s="61"/>
      <c r="EVH54" s="62"/>
      <c r="EVI54" s="62"/>
      <c r="EVJ54" s="63"/>
      <c r="EVK54" s="63"/>
      <c r="EVL54" s="63"/>
      <c r="EVM54" s="62"/>
      <c r="EVN54" s="64"/>
      <c r="EVO54" s="65"/>
      <c r="EVP54" s="66"/>
      <c r="EVQ54" s="66"/>
      <c r="EVR54" s="66"/>
      <c r="EVS54" s="67"/>
      <c r="EVT54" s="59"/>
      <c r="EVU54" s="59"/>
      <c r="EVV54" s="59"/>
      <c r="EVW54" s="59"/>
      <c r="EVX54" s="59"/>
      <c r="EVY54" s="59"/>
      <c r="EVZ54" s="59"/>
      <c r="EWA54" s="59"/>
      <c r="EWB54" s="59"/>
      <c r="EWC54" s="59"/>
      <c r="EWD54" s="59"/>
      <c r="EWE54" s="59"/>
      <c r="EWF54" s="59"/>
      <c r="EWG54" s="59"/>
      <c r="EWH54" s="59"/>
      <c r="EWI54" s="59"/>
      <c r="EWJ54" s="59"/>
      <c r="EWK54" s="59"/>
      <c r="EWL54" s="59"/>
      <c r="EWM54" s="59"/>
      <c r="EWN54" s="60"/>
      <c r="EWO54" s="60"/>
      <c r="EWP54" s="69"/>
      <c r="EWQ54" s="69"/>
      <c r="EWR54" s="69"/>
      <c r="EWS54" s="69"/>
      <c r="EWT54" s="69"/>
      <c r="EWU54" s="69"/>
      <c r="EWV54" s="69"/>
      <c r="EWW54" s="69"/>
      <c r="EWX54" s="69"/>
      <c r="EWY54" s="69"/>
      <c r="EWZ54" s="69"/>
      <c r="EXA54" s="69"/>
      <c r="EXB54" s="69"/>
      <c r="EXC54" s="69"/>
      <c r="EXD54" s="69"/>
      <c r="EXE54" s="69"/>
      <c r="EXF54" s="69"/>
      <c r="EXG54" s="69"/>
      <c r="EXH54" s="69"/>
      <c r="EXI54" s="69"/>
      <c r="EXJ54" s="69"/>
      <c r="EXK54" s="69"/>
      <c r="EXL54" s="69"/>
      <c r="EXM54" s="69"/>
      <c r="EXN54" s="70"/>
      <c r="EXO54" s="71"/>
      <c r="EXP54" s="72"/>
      <c r="EXQ54" s="68" t="s">
        <v>86</v>
      </c>
      <c r="EXR54" s="61">
        <f>SUM(FCQ37:FCQ52)</f>
        <v>0</v>
      </c>
      <c r="EXS54" s="61"/>
      <c r="EXT54" s="62"/>
      <c r="EXU54" s="62"/>
      <c r="EXV54" s="63"/>
      <c r="EXW54" s="63"/>
      <c r="EXX54" s="63"/>
      <c r="EXY54" s="62"/>
      <c r="EXZ54" s="64"/>
      <c r="EYA54" s="65"/>
      <c r="EYB54" s="66"/>
      <c r="EYC54" s="66"/>
      <c r="EYD54" s="66"/>
      <c r="EYE54" s="67"/>
      <c r="EYF54" s="59"/>
      <c r="EYG54" s="59"/>
      <c r="EYH54" s="59"/>
      <c r="EYI54" s="59"/>
      <c r="EYJ54" s="59"/>
      <c r="EYK54" s="59"/>
      <c r="EYL54" s="59"/>
      <c r="EYM54" s="59"/>
      <c r="EYN54" s="59"/>
      <c r="EYO54" s="59"/>
      <c r="EYP54" s="59"/>
      <c r="EYQ54" s="59"/>
      <c r="EYR54" s="59"/>
      <c r="EYS54" s="59"/>
      <c r="EYT54" s="59"/>
      <c r="EYU54" s="59"/>
      <c r="EYV54" s="59"/>
      <c r="EYW54" s="59"/>
      <c r="EYX54" s="59"/>
      <c r="EYY54" s="59"/>
      <c r="EYZ54" s="60"/>
      <c r="EZA54" s="60"/>
      <c r="EZB54" s="69"/>
      <c r="EZC54" s="69"/>
      <c r="EZD54" s="69"/>
      <c r="EZE54" s="69"/>
      <c r="EZF54" s="69"/>
      <c r="EZG54" s="69"/>
      <c r="EZH54" s="69"/>
      <c r="EZI54" s="69"/>
      <c r="EZJ54" s="69"/>
      <c r="EZK54" s="69"/>
      <c r="EZL54" s="69"/>
      <c r="EZM54" s="69"/>
      <c r="EZN54" s="69"/>
      <c r="EZO54" s="69"/>
      <c r="EZP54" s="69"/>
      <c r="EZQ54" s="69"/>
      <c r="EZR54" s="69"/>
      <c r="EZS54" s="69"/>
      <c r="EZT54" s="69"/>
      <c r="EZU54" s="69"/>
      <c r="EZV54" s="69"/>
      <c r="EZW54" s="69"/>
      <c r="EZX54" s="69"/>
      <c r="EZY54" s="69"/>
      <c r="EZZ54" s="70"/>
      <c r="FAA54" s="71"/>
      <c r="FAB54" s="72"/>
      <c r="FAC54" s="68" t="s">
        <v>86</v>
      </c>
      <c r="FAD54" s="61">
        <f>SUM(FFC37:FFC52)</f>
        <v>0</v>
      </c>
      <c r="FAE54" s="61"/>
      <c r="FAF54" s="62"/>
      <c r="FAG54" s="62"/>
      <c r="FAH54" s="63"/>
      <c r="FAI54" s="63"/>
      <c r="FAJ54" s="63"/>
      <c r="FAK54" s="62"/>
      <c r="FAL54" s="64"/>
      <c r="FAM54" s="65"/>
      <c r="FAN54" s="66"/>
      <c r="FAO54" s="66"/>
      <c r="FAP54" s="66"/>
      <c r="FAQ54" s="67"/>
      <c r="FAR54" s="59"/>
      <c r="FAS54" s="59"/>
      <c r="FAT54" s="59"/>
      <c r="FAU54" s="59"/>
      <c r="FAV54" s="59"/>
      <c r="FAW54" s="59"/>
      <c r="FAX54" s="59"/>
      <c r="FAY54" s="59"/>
      <c r="FAZ54" s="59"/>
      <c r="FBA54" s="59"/>
      <c r="FBB54" s="59"/>
      <c r="FBC54" s="59"/>
      <c r="FBD54" s="59"/>
      <c r="FBE54" s="59"/>
      <c r="FBF54" s="59"/>
      <c r="FBG54" s="59"/>
      <c r="FBH54" s="59"/>
      <c r="FBI54" s="59"/>
      <c r="FBJ54" s="59"/>
      <c r="FBK54" s="59"/>
      <c r="FBL54" s="60"/>
      <c r="FBM54" s="60"/>
      <c r="FBN54" s="69"/>
      <c r="FBO54" s="69"/>
      <c r="FBP54" s="69"/>
      <c r="FBQ54" s="69"/>
      <c r="FBR54" s="69"/>
      <c r="FBS54" s="69"/>
      <c r="FBT54" s="69"/>
      <c r="FBU54" s="69"/>
      <c r="FBV54" s="69"/>
      <c r="FBW54" s="69"/>
      <c r="FBX54" s="69"/>
      <c r="FBY54" s="69"/>
      <c r="FBZ54" s="69"/>
      <c r="FCA54" s="69"/>
      <c r="FCB54" s="69"/>
      <c r="FCC54" s="69"/>
      <c r="FCD54" s="69"/>
      <c r="FCE54" s="69"/>
      <c r="FCF54" s="69"/>
      <c r="FCG54" s="69"/>
      <c r="FCH54" s="69"/>
      <c r="FCI54" s="69"/>
      <c r="FCJ54" s="69"/>
      <c r="FCK54" s="69"/>
      <c r="FCL54" s="70"/>
      <c r="FCM54" s="71"/>
      <c r="FCN54" s="72"/>
      <c r="FCO54" s="68" t="s">
        <v>86</v>
      </c>
      <c r="FCP54" s="61">
        <f>SUM(FHO37:FHO52)</f>
        <v>0</v>
      </c>
      <c r="FCQ54" s="61"/>
      <c r="FCR54" s="62"/>
      <c r="FCS54" s="62"/>
      <c r="FCT54" s="63"/>
      <c r="FCU54" s="63"/>
      <c r="FCV54" s="63"/>
      <c r="FCW54" s="62"/>
      <c r="FCX54" s="64"/>
      <c r="FCY54" s="65"/>
      <c r="FCZ54" s="66"/>
      <c r="FDA54" s="66"/>
      <c r="FDB54" s="66"/>
      <c r="FDC54" s="67"/>
      <c r="FDD54" s="59"/>
      <c r="FDE54" s="59"/>
      <c r="FDF54" s="59"/>
      <c r="FDG54" s="59"/>
      <c r="FDH54" s="59"/>
      <c r="FDI54" s="59"/>
      <c r="FDJ54" s="59"/>
      <c r="FDK54" s="59"/>
      <c r="FDL54" s="59"/>
      <c r="FDM54" s="59"/>
      <c r="FDN54" s="59"/>
      <c r="FDO54" s="59"/>
      <c r="FDP54" s="59"/>
      <c r="FDQ54" s="59"/>
      <c r="FDR54" s="59"/>
      <c r="FDS54" s="59"/>
      <c r="FDT54" s="59"/>
      <c r="FDU54" s="59"/>
      <c r="FDV54" s="59"/>
      <c r="FDW54" s="59"/>
      <c r="FDX54" s="60"/>
      <c r="FDY54" s="60"/>
      <c r="FDZ54" s="69"/>
      <c r="FEA54" s="69"/>
      <c r="FEB54" s="69"/>
      <c r="FEC54" s="69"/>
      <c r="FED54" s="69"/>
      <c r="FEE54" s="69"/>
      <c r="FEF54" s="69"/>
      <c r="FEG54" s="69"/>
      <c r="FEH54" s="69"/>
      <c r="FEI54" s="69"/>
      <c r="FEJ54" s="69"/>
      <c r="FEK54" s="69"/>
      <c r="FEL54" s="69"/>
      <c r="FEM54" s="69"/>
      <c r="FEN54" s="69"/>
      <c r="FEO54" s="69"/>
      <c r="FEP54" s="69"/>
      <c r="FEQ54" s="69"/>
      <c r="FER54" s="69"/>
      <c r="FES54" s="69"/>
      <c r="FET54" s="69"/>
      <c r="FEU54" s="69"/>
      <c r="FEV54" s="69"/>
      <c r="FEW54" s="69"/>
      <c r="FEX54" s="70"/>
      <c r="FEY54" s="71"/>
      <c r="FEZ54" s="72"/>
      <c r="FFA54" s="68" t="s">
        <v>86</v>
      </c>
      <c r="FFB54" s="61">
        <f>SUM(FKA37:FKA52)</f>
        <v>0</v>
      </c>
      <c r="FFC54" s="61"/>
      <c r="FFD54" s="62"/>
      <c r="FFE54" s="62"/>
      <c r="FFF54" s="63"/>
      <c r="FFG54" s="63"/>
      <c r="FFH54" s="63"/>
      <c r="FFI54" s="62"/>
      <c r="FFJ54" s="64"/>
      <c r="FFK54" s="65"/>
      <c r="FFL54" s="66"/>
      <c r="FFM54" s="66"/>
      <c r="FFN54" s="66"/>
      <c r="FFO54" s="67"/>
      <c r="FFP54" s="59"/>
      <c r="FFQ54" s="59"/>
      <c r="FFR54" s="59"/>
      <c r="FFS54" s="59"/>
      <c r="FFT54" s="59"/>
      <c r="FFU54" s="59"/>
      <c r="FFV54" s="59"/>
      <c r="FFW54" s="59"/>
      <c r="FFX54" s="59"/>
      <c r="FFY54" s="59"/>
      <c r="FFZ54" s="59"/>
      <c r="FGA54" s="59"/>
      <c r="FGB54" s="59"/>
      <c r="FGC54" s="59"/>
      <c r="FGD54" s="59"/>
      <c r="FGE54" s="59"/>
      <c r="FGF54" s="59"/>
      <c r="FGG54" s="59"/>
      <c r="FGH54" s="59"/>
      <c r="FGI54" s="59"/>
      <c r="FGJ54" s="60"/>
      <c r="FGK54" s="60"/>
      <c r="FGL54" s="69"/>
      <c r="FGM54" s="69"/>
      <c r="FGN54" s="69"/>
      <c r="FGO54" s="69"/>
      <c r="FGP54" s="69"/>
      <c r="FGQ54" s="69"/>
      <c r="FGR54" s="69"/>
      <c r="FGS54" s="69"/>
      <c r="FGT54" s="69"/>
      <c r="FGU54" s="69"/>
      <c r="FGV54" s="69"/>
      <c r="FGW54" s="69"/>
      <c r="FGX54" s="69"/>
      <c r="FGY54" s="69"/>
      <c r="FGZ54" s="69"/>
      <c r="FHA54" s="69"/>
      <c r="FHB54" s="69"/>
      <c r="FHC54" s="69"/>
      <c r="FHD54" s="69"/>
      <c r="FHE54" s="69"/>
      <c r="FHF54" s="69"/>
      <c r="FHG54" s="69"/>
      <c r="FHH54" s="69"/>
      <c r="FHI54" s="69"/>
      <c r="FHJ54" s="70"/>
      <c r="FHK54" s="71"/>
      <c r="FHL54" s="72"/>
      <c r="FHM54" s="68" t="s">
        <v>86</v>
      </c>
      <c r="FHN54" s="61">
        <f>SUM(FMM37:FMM52)</f>
        <v>0</v>
      </c>
      <c r="FHO54" s="61"/>
      <c r="FHP54" s="62"/>
      <c r="FHQ54" s="62"/>
      <c r="FHR54" s="63"/>
      <c r="FHS54" s="63"/>
      <c r="FHT54" s="63"/>
      <c r="FHU54" s="62"/>
      <c r="FHV54" s="64"/>
      <c r="FHW54" s="65"/>
      <c r="FHX54" s="66"/>
      <c r="FHY54" s="66"/>
      <c r="FHZ54" s="66"/>
      <c r="FIA54" s="67"/>
      <c r="FIB54" s="59"/>
      <c r="FIC54" s="59"/>
      <c r="FID54" s="59"/>
      <c r="FIE54" s="59"/>
      <c r="FIF54" s="59"/>
      <c r="FIG54" s="59"/>
      <c r="FIH54" s="59"/>
      <c r="FII54" s="59"/>
      <c r="FIJ54" s="59"/>
      <c r="FIK54" s="59"/>
      <c r="FIL54" s="59"/>
      <c r="FIM54" s="59"/>
      <c r="FIN54" s="59"/>
      <c r="FIO54" s="59"/>
      <c r="FIP54" s="59"/>
      <c r="FIQ54" s="59"/>
      <c r="FIR54" s="59"/>
      <c r="FIS54" s="59"/>
      <c r="FIT54" s="59"/>
      <c r="FIU54" s="59"/>
      <c r="FIV54" s="60"/>
      <c r="FIW54" s="60"/>
      <c r="FIX54" s="69"/>
      <c r="FIY54" s="69"/>
      <c r="FIZ54" s="69"/>
      <c r="FJA54" s="69"/>
      <c r="FJB54" s="69"/>
      <c r="FJC54" s="69"/>
      <c r="FJD54" s="69"/>
      <c r="FJE54" s="69"/>
      <c r="FJF54" s="69"/>
      <c r="FJG54" s="69"/>
      <c r="FJH54" s="69"/>
      <c r="FJI54" s="69"/>
      <c r="FJJ54" s="69"/>
      <c r="FJK54" s="69"/>
      <c r="FJL54" s="69"/>
      <c r="FJM54" s="69"/>
      <c r="FJN54" s="69"/>
      <c r="FJO54" s="69"/>
      <c r="FJP54" s="69"/>
      <c r="FJQ54" s="69"/>
      <c r="FJR54" s="69"/>
      <c r="FJS54" s="69"/>
      <c r="FJT54" s="69"/>
      <c r="FJU54" s="69"/>
      <c r="FJV54" s="70"/>
      <c r="FJW54" s="71"/>
      <c r="FJX54" s="72"/>
      <c r="FJY54" s="68" t="s">
        <v>86</v>
      </c>
      <c r="FJZ54" s="61">
        <f>SUM(FOY37:FOY52)</f>
        <v>0</v>
      </c>
      <c r="FKA54" s="61"/>
      <c r="FKB54" s="62"/>
      <c r="FKC54" s="62"/>
      <c r="FKD54" s="63"/>
      <c r="FKE54" s="63"/>
      <c r="FKF54" s="63"/>
      <c r="FKG54" s="62"/>
      <c r="FKH54" s="64"/>
      <c r="FKI54" s="65"/>
      <c r="FKJ54" s="66"/>
      <c r="FKK54" s="66"/>
      <c r="FKL54" s="66"/>
      <c r="FKM54" s="67"/>
      <c r="FKN54" s="59"/>
      <c r="FKO54" s="59"/>
      <c r="FKP54" s="59"/>
      <c r="FKQ54" s="59"/>
      <c r="FKR54" s="59"/>
      <c r="FKS54" s="59"/>
      <c r="FKT54" s="59"/>
      <c r="FKU54" s="59"/>
      <c r="FKV54" s="59"/>
      <c r="FKW54" s="59"/>
      <c r="FKX54" s="59"/>
      <c r="FKY54" s="59"/>
      <c r="FKZ54" s="59"/>
      <c r="FLA54" s="59"/>
      <c r="FLB54" s="59"/>
      <c r="FLC54" s="59"/>
      <c r="FLD54" s="59"/>
      <c r="FLE54" s="59"/>
      <c r="FLF54" s="59"/>
      <c r="FLG54" s="59"/>
      <c r="FLH54" s="60"/>
      <c r="FLI54" s="60"/>
      <c r="FLJ54" s="69"/>
      <c r="FLK54" s="69"/>
      <c r="FLL54" s="69"/>
      <c r="FLM54" s="69"/>
      <c r="FLN54" s="69"/>
      <c r="FLO54" s="69"/>
      <c r="FLP54" s="69"/>
      <c r="FLQ54" s="69"/>
      <c r="FLR54" s="69"/>
      <c r="FLS54" s="69"/>
      <c r="FLT54" s="69"/>
      <c r="FLU54" s="69"/>
      <c r="FLV54" s="69"/>
      <c r="FLW54" s="69"/>
      <c r="FLX54" s="69"/>
      <c r="FLY54" s="69"/>
      <c r="FLZ54" s="69"/>
      <c r="FMA54" s="69"/>
      <c r="FMB54" s="69"/>
      <c r="FMC54" s="69"/>
      <c r="FMD54" s="69"/>
      <c r="FME54" s="69"/>
      <c r="FMF54" s="69"/>
      <c r="FMG54" s="69"/>
      <c r="FMH54" s="70"/>
      <c r="FMI54" s="71"/>
      <c r="FMJ54" s="72"/>
      <c r="FMK54" s="68" t="s">
        <v>86</v>
      </c>
      <c r="FML54" s="61">
        <f>SUM(FRK37:FRK52)</f>
        <v>0</v>
      </c>
      <c r="FMM54" s="61"/>
      <c r="FMN54" s="62"/>
      <c r="FMO54" s="62"/>
      <c r="FMP54" s="63"/>
      <c r="FMQ54" s="63"/>
      <c r="FMR54" s="63"/>
      <c r="FMS54" s="62"/>
      <c r="FMT54" s="64"/>
      <c r="FMU54" s="65"/>
      <c r="FMV54" s="66"/>
      <c r="FMW54" s="66"/>
      <c r="FMX54" s="66"/>
      <c r="FMY54" s="67"/>
      <c r="FMZ54" s="59"/>
      <c r="FNA54" s="59"/>
      <c r="FNB54" s="59"/>
      <c r="FNC54" s="59"/>
      <c r="FND54" s="59"/>
      <c r="FNE54" s="59"/>
      <c r="FNF54" s="59"/>
      <c r="FNG54" s="59"/>
      <c r="FNH54" s="59"/>
      <c r="FNI54" s="59"/>
      <c r="FNJ54" s="59"/>
      <c r="FNK54" s="59"/>
      <c r="FNL54" s="59"/>
      <c r="FNM54" s="59"/>
      <c r="FNN54" s="59"/>
      <c r="FNO54" s="59"/>
      <c r="FNP54" s="59"/>
      <c r="FNQ54" s="59"/>
      <c r="FNR54" s="59"/>
      <c r="FNS54" s="59"/>
      <c r="FNT54" s="60"/>
      <c r="FNU54" s="60"/>
      <c r="FNV54" s="69"/>
      <c r="FNW54" s="69"/>
      <c r="FNX54" s="69"/>
      <c r="FNY54" s="69"/>
      <c r="FNZ54" s="69"/>
      <c r="FOA54" s="69"/>
      <c r="FOB54" s="69"/>
      <c r="FOC54" s="69"/>
      <c r="FOD54" s="69"/>
      <c r="FOE54" s="69"/>
      <c r="FOF54" s="69"/>
      <c r="FOG54" s="69"/>
      <c r="FOH54" s="69"/>
      <c r="FOI54" s="69"/>
      <c r="FOJ54" s="69"/>
      <c r="FOK54" s="69"/>
      <c r="FOL54" s="69"/>
      <c r="FOM54" s="69"/>
      <c r="FON54" s="69"/>
      <c r="FOO54" s="69"/>
      <c r="FOP54" s="69"/>
      <c r="FOQ54" s="69"/>
      <c r="FOR54" s="69"/>
      <c r="FOS54" s="69"/>
      <c r="FOT54" s="70"/>
      <c r="FOU54" s="71"/>
      <c r="FOV54" s="72"/>
      <c r="FOW54" s="68" t="s">
        <v>86</v>
      </c>
      <c r="FOX54" s="61">
        <f>SUM(FTW37:FTW52)</f>
        <v>0</v>
      </c>
      <c r="FOY54" s="61"/>
      <c r="FOZ54" s="62"/>
      <c r="FPA54" s="62"/>
      <c r="FPB54" s="63"/>
      <c r="FPC54" s="63"/>
      <c r="FPD54" s="63"/>
      <c r="FPE54" s="62"/>
      <c r="FPF54" s="64"/>
      <c r="FPG54" s="65"/>
      <c r="FPH54" s="66"/>
      <c r="FPI54" s="66"/>
      <c r="FPJ54" s="66"/>
      <c r="FPK54" s="67"/>
      <c r="FPL54" s="59"/>
      <c r="FPM54" s="59"/>
      <c r="FPN54" s="59"/>
      <c r="FPO54" s="59"/>
      <c r="FPP54" s="59"/>
      <c r="FPQ54" s="59"/>
      <c r="FPR54" s="59"/>
      <c r="FPS54" s="59"/>
      <c r="FPT54" s="59"/>
      <c r="FPU54" s="59"/>
      <c r="FPV54" s="59"/>
      <c r="FPW54" s="59"/>
      <c r="FPX54" s="59"/>
      <c r="FPY54" s="59"/>
      <c r="FPZ54" s="59"/>
      <c r="FQA54" s="59"/>
      <c r="FQB54" s="59"/>
      <c r="FQC54" s="59"/>
      <c r="FQD54" s="59"/>
      <c r="FQE54" s="59"/>
      <c r="FQF54" s="60"/>
      <c r="FQG54" s="60"/>
      <c r="FQH54" s="69"/>
      <c r="FQI54" s="69"/>
      <c r="FQJ54" s="69"/>
      <c r="FQK54" s="69"/>
      <c r="FQL54" s="69"/>
      <c r="FQM54" s="69"/>
      <c r="FQN54" s="69"/>
      <c r="FQO54" s="69"/>
      <c r="FQP54" s="69"/>
      <c r="FQQ54" s="69"/>
      <c r="FQR54" s="69"/>
      <c r="FQS54" s="69"/>
      <c r="FQT54" s="69"/>
      <c r="FQU54" s="69"/>
      <c r="FQV54" s="69"/>
      <c r="FQW54" s="69"/>
      <c r="FQX54" s="69"/>
      <c r="FQY54" s="69"/>
      <c r="FQZ54" s="69"/>
      <c r="FRA54" s="69"/>
      <c r="FRB54" s="69"/>
      <c r="FRC54" s="69"/>
      <c r="FRD54" s="69"/>
      <c r="FRE54" s="69"/>
      <c r="FRF54" s="70"/>
      <c r="FRG54" s="71"/>
      <c r="FRH54" s="72"/>
      <c r="FRI54" s="68" t="s">
        <v>86</v>
      </c>
      <c r="FRJ54" s="61">
        <f>SUM(FWI37:FWI52)</f>
        <v>0</v>
      </c>
      <c r="FRK54" s="61"/>
      <c r="FRL54" s="62"/>
      <c r="FRM54" s="62"/>
      <c r="FRN54" s="63"/>
      <c r="FRO54" s="63"/>
      <c r="FRP54" s="63"/>
      <c r="FRQ54" s="62"/>
      <c r="FRR54" s="64"/>
      <c r="FRS54" s="65"/>
      <c r="FRT54" s="66"/>
      <c r="FRU54" s="66"/>
      <c r="FRV54" s="66"/>
      <c r="FRW54" s="67"/>
      <c r="FRX54" s="59"/>
      <c r="FRY54" s="59"/>
      <c r="FRZ54" s="59"/>
      <c r="FSA54" s="59"/>
      <c r="FSB54" s="59"/>
      <c r="FSC54" s="59"/>
      <c r="FSD54" s="59"/>
      <c r="FSE54" s="59"/>
      <c r="FSF54" s="59"/>
      <c r="FSG54" s="59"/>
      <c r="FSH54" s="59"/>
      <c r="FSI54" s="59"/>
      <c r="FSJ54" s="59"/>
      <c r="FSK54" s="59"/>
      <c r="FSL54" s="59"/>
      <c r="FSM54" s="59"/>
      <c r="FSN54" s="59"/>
      <c r="FSO54" s="59"/>
      <c r="FSP54" s="59"/>
      <c r="FSQ54" s="59"/>
      <c r="FSR54" s="60"/>
      <c r="FSS54" s="60"/>
      <c r="FST54" s="69"/>
      <c r="FSU54" s="69"/>
      <c r="FSV54" s="69"/>
      <c r="FSW54" s="69"/>
      <c r="FSX54" s="69"/>
      <c r="FSY54" s="69"/>
      <c r="FSZ54" s="69"/>
      <c r="FTA54" s="69"/>
      <c r="FTB54" s="69"/>
      <c r="FTC54" s="69"/>
      <c r="FTD54" s="69"/>
      <c r="FTE54" s="69"/>
      <c r="FTF54" s="69"/>
      <c r="FTG54" s="69"/>
      <c r="FTH54" s="69"/>
      <c r="FTI54" s="69"/>
      <c r="FTJ54" s="69"/>
      <c r="FTK54" s="69"/>
      <c r="FTL54" s="69"/>
      <c r="FTM54" s="69"/>
      <c r="FTN54" s="69"/>
      <c r="FTO54" s="69"/>
      <c r="FTP54" s="69"/>
      <c r="FTQ54" s="69"/>
      <c r="FTR54" s="70"/>
      <c r="FTS54" s="71"/>
      <c r="FTT54" s="72"/>
      <c r="FTU54" s="68" t="s">
        <v>86</v>
      </c>
      <c r="FTV54" s="61">
        <f>SUM(FYU37:FYU52)</f>
        <v>0</v>
      </c>
      <c r="FTW54" s="61"/>
      <c r="FTX54" s="62"/>
      <c r="FTY54" s="62"/>
      <c r="FTZ54" s="63"/>
      <c r="FUA54" s="63"/>
      <c r="FUB54" s="63"/>
      <c r="FUC54" s="62"/>
      <c r="FUD54" s="64"/>
      <c r="FUE54" s="65"/>
      <c r="FUF54" s="66"/>
      <c r="FUG54" s="66"/>
      <c r="FUH54" s="66"/>
      <c r="FUI54" s="67"/>
      <c r="FUJ54" s="59"/>
      <c r="FUK54" s="59"/>
      <c r="FUL54" s="59"/>
      <c r="FUM54" s="59"/>
      <c r="FUN54" s="59"/>
      <c r="FUO54" s="59"/>
      <c r="FUP54" s="59"/>
      <c r="FUQ54" s="59"/>
      <c r="FUR54" s="59"/>
      <c r="FUS54" s="59"/>
      <c r="FUT54" s="59"/>
      <c r="FUU54" s="59"/>
      <c r="FUV54" s="59"/>
      <c r="FUW54" s="59"/>
      <c r="FUX54" s="59"/>
      <c r="FUY54" s="59"/>
      <c r="FUZ54" s="59"/>
      <c r="FVA54" s="59"/>
      <c r="FVB54" s="59"/>
      <c r="FVC54" s="59"/>
      <c r="FVD54" s="60"/>
      <c r="FVE54" s="60"/>
      <c r="FVF54" s="69"/>
      <c r="FVG54" s="69"/>
      <c r="FVH54" s="69"/>
      <c r="FVI54" s="69"/>
      <c r="FVJ54" s="69"/>
      <c r="FVK54" s="69"/>
      <c r="FVL54" s="69"/>
      <c r="FVM54" s="69"/>
      <c r="FVN54" s="69"/>
      <c r="FVO54" s="69"/>
      <c r="FVP54" s="69"/>
      <c r="FVQ54" s="69"/>
      <c r="FVR54" s="69"/>
      <c r="FVS54" s="69"/>
      <c r="FVT54" s="69"/>
      <c r="FVU54" s="69"/>
      <c r="FVV54" s="69"/>
      <c r="FVW54" s="69"/>
      <c r="FVX54" s="69"/>
      <c r="FVY54" s="69"/>
      <c r="FVZ54" s="69"/>
      <c r="FWA54" s="69"/>
      <c r="FWB54" s="69"/>
      <c r="FWC54" s="69"/>
      <c r="FWD54" s="70"/>
      <c r="FWE54" s="71"/>
      <c r="FWF54" s="72"/>
      <c r="FWG54" s="68" t="s">
        <v>86</v>
      </c>
      <c r="FWH54" s="61">
        <f>SUM(GBG37:GBG52)</f>
        <v>0</v>
      </c>
      <c r="FWI54" s="61"/>
      <c r="FWJ54" s="62"/>
      <c r="FWK54" s="62"/>
      <c r="FWL54" s="63"/>
      <c r="FWM54" s="63"/>
      <c r="FWN54" s="63"/>
      <c r="FWO54" s="62"/>
      <c r="FWP54" s="64"/>
      <c r="FWQ54" s="65"/>
      <c r="FWR54" s="66"/>
      <c r="FWS54" s="66"/>
      <c r="FWT54" s="66"/>
      <c r="FWU54" s="67"/>
      <c r="FWV54" s="59"/>
      <c r="FWW54" s="59"/>
      <c r="FWX54" s="59"/>
      <c r="FWY54" s="59"/>
      <c r="FWZ54" s="59"/>
      <c r="FXA54" s="59"/>
      <c r="FXB54" s="59"/>
      <c r="FXC54" s="59"/>
      <c r="FXD54" s="59"/>
      <c r="FXE54" s="59"/>
      <c r="FXF54" s="59"/>
      <c r="FXG54" s="59"/>
      <c r="FXH54" s="59"/>
      <c r="FXI54" s="59"/>
      <c r="FXJ54" s="59"/>
      <c r="FXK54" s="59"/>
      <c r="FXL54" s="59"/>
      <c r="FXM54" s="59"/>
      <c r="FXN54" s="59"/>
      <c r="FXO54" s="59"/>
      <c r="FXP54" s="60"/>
      <c r="FXQ54" s="60"/>
      <c r="FXR54" s="69"/>
      <c r="FXS54" s="69"/>
      <c r="FXT54" s="69"/>
      <c r="FXU54" s="69"/>
      <c r="FXV54" s="69"/>
      <c r="FXW54" s="69"/>
      <c r="FXX54" s="69"/>
      <c r="FXY54" s="69"/>
      <c r="FXZ54" s="69"/>
      <c r="FYA54" s="69"/>
      <c r="FYB54" s="69"/>
      <c r="FYC54" s="69"/>
      <c r="FYD54" s="69"/>
      <c r="FYE54" s="69"/>
      <c r="FYF54" s="69"/>
      <c r="FYG54" s="69"/>
      <c r="FYH54" s="69"/>
      <c r="FYI54" s="69"/>
      <c r="FYJ54" s="69"/>
      <c r="FYK54" s="69"/>
      <c r="FYL54" s="69"/>
      <c r="FYM54" s="69"/>
      <c r="FYN54" s="69"/>
      <c r="FYO54" s="69"/>
      <c r="FYP54" s="70"/>
      <c r="FYQ54" s="71"/>
      <c r="FYR54" s="72"/>
      <c r="FYS54" s="68" t="s">
        <v>86</v>
      </c>
      <c r="FYT54" s="61">
        <f>SUM(GDS37:GDS52)</f>
        <v>0</v>
      </c>
      <c r="FYU54" s="61"/>
      <c r="FYV54" s="62"/>
      <c r="FYW54" s="62"/>
      <c r="FYX54" s="63"/>
      <c r="FYY54" s="63"/>
      <c r="FYZ54" s="63"/>
      <c r="FZA54" s="62"/>
      <c r="FZB54" s="64"/>
      <c r="FZC54" s="65"/>
      <c r="FZD54" s="66"/>
      <c r="FZE54" s="66"/>
      <c r="FZF54" s="66"/>
      <c r="FZG54" s="67"/>
      <c r="FZH54" s="59"/>
      <c r="FZI54" s="59"/>
      <c r="FZJ54" s="59"/>
      <c r="FZK54" s="59"/>
      <c r="FZL54" s="59"/>
      <c r="FZM54" s="59"/>
      <c r="FZN54" s="59"/>
      <c r="FZO54" s="59"/>
      <c r="FZP54" s="59"/>
      <c r="FZQ54" s="59"/>
      <c r="FZR54" s="59"/>
      <c r="FZS54" s="59"/>
      <c r="FZT54" s="59"/>
      <c r="FZU54" s="59"/>
      <c r="FZV54" s="59"/>
      <c r="FZW54" s="59"/>
      <c r="FZX54" s="59"/>
      <c r="FZY54" s="59"/>
      <c r="FZZ54" s="59"/>
      <c r="GAA54" s="59"/>
      <c r="GAB54" s="60"/>
      <c r="GAC54" s="60"/>
      <c r="GAD54" s="69"/>
      <c r="GAE54" s="69"/>
      <c r="GAF54" s="69"/>
      <c r="GAG54" s="69"/>
      <c r="GAH54" s="69"/>
      <c r="GAI54" s="69"/>
      <c r="GAJ54" s="69"/>
      <c r="GAK54" s="69"/>
      <c r="GAL54" s="69"/>
      <c r="GAM54" s="69"/>
      <c r="GAN54" s="69"/>
      <c r="GAO54" s="69"/>
      <c r="GAP54" s="69"/>
      <c r="GAQ54" s="69"/>
      <c r="GAR54" s="69"/>
      <c r="GAS54" s="69"/>
      <c r="GAT54" s="69"/>
      <c r="GAU54" s="69"/>
      <c r="GAV54" s="69"/>
      <c r="GAW54" s="69"/>
      <c r="GAX54" s="69"/>
      <c r="GAY54" s="69"/>
      <c r="GAZ54" s="69"/>
      <c r="GBA54" s="69"/>
      <c r="GBB54" s="70"/>
      <c r="GBC54" s="71"/>
      <c r="GBD54" s="72"/>
      <c r="GBE54" s="68" t="s">
        <v>86</v>
      </c>
      <c r="GBF54" s="61">
        <f>SUM(GGE37:GGE52)</f>
        <v>0</v>
      </c>
      <c r="GBG54" s="61"/>
      <c r="GBH54" s="62"/>
      <c r="GBI54" s="62"/>
      <c r="GBJ54" s="63"/>
      <c r="GBK54" s="63"/>
      <c r="GBL54" s="63"/>
      <c r="GBM54" s="62"/>
      <c r="GBN54" s="64"/>
      <c r="GBO54" s="65"/>
      <c r="GBP54" s="66"/>
      <c r="GBQ54" s="66"/>
      <c r="GBR54" s="66"/>
      <c r="GBS54" s="67"/>
      <c r="GBT54" s="59"/>
      <c r="GBU54" s="59"/>
      <c r="GBV54" s="59"/>
      <c r="GBW54" s="59"/>
      <c r="GBX54" s="59"/>
      <c r="GBY54" s="59"/>
      <c r="GBZ54" s="59"/>
      <c r="GCA54" s="59"/>
      <c r="GCB54" s="59"/>
      <c r="GCC54" s="59"/>
      <c r="GCD54" s="59"/>
      <c r="GCE54" s="59"/>
      <c r="GCF54" s="59"/>
      <c r="GCG54" s="59"/>
      <c r="GCH54" s="59"/>
      <c r="GCI54" s="59"/>
      <c r="GCJ54" s="59"/>
      <c r="GCK54" s="59"/>
      <c r="GCL54" s="59"/>
      <c r="GCM54" s="59"/>
      <c r="GCN54" s="60"/>
      <c r="GCO54" s="60"/>
      <c r="GCP54" s="69"/>
      <c r="GCQ54" s="69"/>
      <c r="GCR54" s="69"/>
      <c r="GCS54" s="69"/>
      <c r="GCT54" s="69"/>
      <c r="GCU54" s="69"/>
      <c r="GCV54" s="69"/>
      <c r="GCW54" s="69"/>
      <c r="GCX54" s="69"/>
      <c r="GCY54" s="69"/>
      <c r="GCZ54" s="69"/>
      <c r="GDA54" s="69"/>
      <c r="GDB54" s="69"/>
      <c r="GDC54" s="69"/>
      <c r="GDD54" s="69"/>
      <c r="GDE54" s="69"/>
      <c r="GDF54" s="69"/>
      <c r="GDG54" s="69"/>
      <c r="GDH54" s="69"/>
      <c r="GDI54" s="69"/>
      <c r="GDJ54" s="69"/>
      <c r="GDK54" s="69"/>
      <c r="GDL54" s="69"/>
      <c r="GDM54" s="69"/>
      <c r="GDN54" s="70"/>
      <c r="GDO54" s="71"/>
      <c r="GDP54" s="72"/>
      <c r="GDQ54" s="68" t="s">
        <v>86</v>
      </c>
      <c r="GDR54" s="61">
        <f>SUM(GIQ37:GIQ52)</f>
        <v>0</v>
      </c>
      <c r="GDS54" s="61"/>
      <c r="GDT54" s="62"/>
      <c r="GDU54" s="62"/>
      <c r="GDV54" s="63"/>
      <c r="GDW54" s="63"/>
      <c r="GDX54" s="63"/>
      <c r="GDY54" s="62"/>
      <c r="GDZ54" s="64"/>
      <c r="GEA54" s="65"/>
      <c r="GEB54" s="66"/>
      <c r="GEC54" s="66"/>
      <c r="GED54" s="66"/>
      <c r="GEE54" s="67"/>
      <c r="GEF54" s="59"/>
      <c r="GEG54" s="59"/>
      <c r="GEH54" s="59"/>
      <c r="GEI54" s="59"/>
      <c r="GEJ54" s="59"/>
      <c r="GEK54" s="59"/>
      <c r="GEL54" s="59"/>
      <c r="GEM54" s="59"/>
      <c r="GEN54" s="59"/>
      <c r="GEO54" s="59"/>
      <c r="GEP54" s="59"/>
      <c r="GEQ54" s="59"/>
      <c r="GER54" s="59"/>
      <c r="GES54" s="59"/>
      <c r="GET54" s="59"/>
      <c r="GEU54" s="59"/>
      <c r="GEV54" s="59"/>
      <c r="GEW54" s="59"/>
      <c r="GEX54" s="59"/>
      <c r="GEY54" s="59"/>
      <c r="GEZ54" s="60"/>
      <c r="GFA54" s="60"/>
      <c r="GFB54" s="69"/>
      <c r="GFC54" s="69"/>
      <c r="GFD54" s="69"/>
      <c r="GFE54" s="69"/>
      <c r="GFF54" s="69"/>
      <c r="GFG54" s="69"/>
      <c r="GFH54" s="69"/>
      <c r="GFI54" s="69"/>
      <c r="GFJ54" s="69"/>
      <c r="GFK54" s="69"/>
      <c r="GFL54" s="69"/>
      <c r="GFM54" s="69"/>
      <c r="GFN54" s="69"/>
      <c r="GFO54" s="69"/>
      <c r="GFP54" s="69"/>
      <c r="GFQ54" s="69"/>
      <c r="GFR54" s="69"/>
      <c r="GFS54" s="69"/>
      <c r="GFT54" s="69"/>
      <c r="GFU54" s="69"/>
      <c r="GFV54" s="69"/>
      <c r="GFW54" s="69"/>
      <c r="GFX54" s="69"/>
      <c r="GFY54" s="69"/>
      <c r="GFZ54" s="70"/>
      <c r="GGA54" s="71"/>
      <c r="GGB54" s="72"/>
      <c r="GGC54" s="68" t="s">
        <v>86</v>
      </c>
      <c r="GGD54" s="61">
        <f>SUM(GLC37:GLC52)</f>
        <v>0</v>
      </c>
      <c r="GGE54" s="61"/>
      <c r="GGF54" s="62"/>
      <c r="GGG54" s="62"/>
      <c r="GGH54" s="63"/>
      <c r="GGI54" s="63"/>
      <c r="GGJ54" s="63"/>
      <c r="GGK54" s="62"/>
      <c r="GGL54" s="64"/>
      <c r="GGM54" s="65"/>
      <c r="GGN54" s="66"/>
      <c r="GGO54" s="66"/>
      <c r="GGP54" s="66"/>
      <c r="GGQ54" s="67"/>
      <c r="GGR54" s="59"/>
      <c r="GGS54" s="59"/>
      <c r="GGT54" s="59"/>
      <c r="GGU54" s="59"/>
      <c r="GGV54" s="59"/>
      <c r="GGW54" s="59"/>
      <c r="GGX54" s="59"/>
      <c r="GGY54" s="59"/>
      <c r="GGZ54" s="59"/>
      <c r="GHA54" s="59"/>
      <c r="GHB54" s="59"/>
      <c r="GHC54" s="59"/>
      <c r="GHD54" s="59"/>
      <c r="GHE54" s="59"/>
      <c r="GHF54" s="59"/>
      <c r="GHG54" s="59"/>
      <c r="GHH54" s="59"/>
      <c r="GHI54" s="59"/>
      <c r="GHJ54" s="59"/>
      <c r="GHK54" s="59"/>
      <c r="GHL54" s="60"/>
      <c r="GHM54" s="60"/>
      <c r="GHN54" s="69"/>
      <c r="GHO54" s="69"/>
      <c r="GHP54" s="69"/>
      <c r="GHQ54" s="69"/>
      <c r="GHR54" s="69"/>
      <c r="GHS54" s="69"/>
      <c r="GHT54" s="69"/>
      <c r="GHU54" s="69"/>
      <c r="GHV54" s="69"/>
      <c r="GHW54" s="69"/>
      <c r="GHX54" s="69"/>
      <c r="GHY54" s="69"/>
      <c r="GHZ54" s="69"/>
      <c r="GIA54" s="69"/>
      <c r="GIB54" s="69"/>
      <c r="GIC54" s="69"/>
      <c r="GID54" s="69"/>
      <c r="GIE54" s="69"/>
      <c r="GIF54" s="69"/>
      <c r="GIG54" s="69"/>
      <c r="GIH54" s="69"/>
      <c r="GII54" s="69"/>
      <c r="GIJ54" s="69"/>
      <c r="GIK54" s="69"/>
      <c r="GIL54" s="70"/>
      <c r="GIM54" s="71"/>
      <c r="GIN54" s="72"/>
      <c r="GIO54" s="68" t="s">
        <v>86</v>
      </c>
      <c r="GIP54" s="61">
        <f>SUM(GNO37:GNO52)</f>
        <v>0</v>
      </c>
      <c r="GIQ54" s="61"/>
      <c r="GIR54" s="62"/>
      <c r="GIS54" s="62"/>
      <c r="GIT54" s="63"/>
      <c r="GIU54" s="63"/>
      <c r="GIV54" s="63"/>
      <c r="GIW54" s="62"/>
      <c r="GIX54" s="64"/>
      <c r="GIY54" s="65"/>
      <c r="GIZ54" s="66"/>
      <c r="GJA54" s="66"/>
      <c r="GJB54" s="66"/>
      <c r="GJC54" s="67"/>
      <c r="GJD54" s="59"/>
      <c r="GJE54" s="59"/>
      <c r="GJF54" s="59"/>
      <c r="GJG54" s="59"/>
      <c r="GJH54" s="59"/>
      <c r="GJI54" s="59"/>
      <c r="GJJ54" s="59"/>
      <c r="GJK54" s="59"/>
      <c r="GJL54" s="59"/>
      <c r="GJM54" s="59"/>
      <c r="GJN54" s="59"/>
      <c r="GJO54" s="59"/>
      <c r="GJP54" s="59"/>
      <c r="GJQ54" s="59"/>
      <c r="GJR54" s="59"/>
      <c r="GJS54" s="59"/>
      <c r="GJT54" s="59"/>
      <c r="GJU54" s="59"/>
      <c r="GJV54" s="59"/>
      <c r="GJW54" s="59"/>
      <c r="GJX54" s="60"/>
      <c r="GJY54" s="60"/>
      <c r="GJZ54" s="69"/>
      <c r="GKA54" s="69"/>
      <c r="GKB54" s="69"/>
      <c r="GKC54" s="69"/>
      <c r="GKD54" s="69"/>
      <c r="GKE54" s="69"/>
      <c r="GKF54" s="69"/>
      <c r="GKG54" s="69"/>
      <c r="GKH54" s="69"/>
      <c r="GKI54" s="69"/>
      <c r="GKJ54" s="69"/>
      <c r="GKK54" s="69"/>
      <c r="GKL54" s="69"/>
      <c r="GKM54" s="69"/>
      <c r="GKN54" s="69"/>
      <c r="GKO54" s="69"/>
      <c r="GKP54" s="69"/>
      <c r="GKQ54" s="69"/>
      <c r="GKR54" s="69"/>
      <c r="GKS54" s="69"/>
      <c r="GKT54" s="69"/>
      <c r="GKU54" s="69"/>
      <c r="GKV54" s="69"/>
      <c r="GKW54" s="69"/>
      <c r="GKX54" s="70"/>
      <c r="GKY54" s="71"/>
      <c r="GKZ54" s="72"/>
      <c r="GLA54" s="68" t="s">
        <v>86</v>
      </c>
      <c r="GLB54" s="61">
        <f>SUM(GQA37:GQA52)</f>
        <v>0</v>
      </c>
      <c r="GLC54" s="61"/>
      <c r="GLD54" s="62"/>
      <c r="GLE54" s="62"/>
      <c r="GLF54" s="63"/>
      <c r="GLG54" s="63"/>
      <c r="GLH54" s="63"/>
      <c r="GLI54" s="62"/>
      <c r="GLJ54" s="64"/>
      <c r="GLK54" s="65"/>
      <c r="GLL54" s="66"/>
      <c r="GLM54" s="66"/>
      <c r="GLN54" s="66"/>
      <c r="GLO54" s="67"/>
      <c r="GLP54" s="59"/>
      <c r="GLQ54" s="59"/>
      <c r="GLR54" s="59"/>
      <c r="GLS54" s="59"/>
      <c r="GLT54" s="59"/>
      <c r="GLU54" s="59"/>
      <c r="GLV54" s="59"/>
      <c r="GLW54" s="59"/>
      <c r="GLX54" s="59"/>
      <c r="GLY54" s="59"/>
      <c r="GLZ54" s="59"/>
      <c r="GMA54" s="59"/>
      <c r="GMB54" s="59"/>
      <c r="GMC54" s="59"/>
      <c r="GMD54" s="59"/>
      <c r="GME54" s="59"/>
      <c r="GMF54" s="59"/>
      <c r="GMG54" s="59"/>
      <c r="GMH54" s="59"/>
      <c r="GMI54" s="59"/>
      <c r="GMJ54" s="60"/>
      <c r="GMK54" s="60"/>
      <c r="GML54" s="69"/>
      <c r="GMM54" s="69"/>
      <c r="GMN54" s="69"/>
      <c r="GMO54" s="69"/>
      <c r="GMP54" s="69"/>
      <c r="GMQ54" s="69"/>
      <c r="GMR54" s="69"/>
      <c r="GMS54" s="69"/>
      <c r="GMT54" s="69"/>
      <c r="GMU54" s="69"/>
      <c r="GMV54" s="69"/>
      <c r="GMW54" s="69"/>
      <c r="GMX54" s="69"/>
      <c r="GMY54" s="69"/>
      <c r="GMZ54" s="69"/>
      <c r="GNA54" s="69"/>
      <c r="GNB54" s="69"/>
      <c r="GNC54" s="69"/>
      <c r="GND54" s="69"/>
      <c r="GNE54" s="69"/>
      <c r="GNF54" s="69"/>
      <c r="GNG54" s="69"/>
      <c r="GNH54" s="69"/>
      <c r="GNI54" s="69"/>
      <c r="GNJ54" s="70"/>
      <c r="GNK54" s="71"/>
      <c r="GNL54" s="72"/>
      <c r="GNM54" s="68" t="s">
        <v>86</v>
      </c>
      <c r="GNN54" s="61">
        <f>SUM(GSM37:GSM52)</f>
        <v>0</v>
      </c>
      <c r="GNO54" s="61"/>
      <c r="GNP54" s="62"/>
      <c r="GNQ54" s="62"/>
      <c r="GNR54" s="63"/>
      <c r="GNS54" s="63"/>
      <c r="GNT54" s="63"/>
      <c r="GNU54" s="62"/>
      <c r="GNV54" s="64"/>
      <c r="GNW54" s="65"/>
      <c r="GNX54" s="66"/>
      <c r="GNY54" s="66"/>
      <c r="GNZ54" s="66"/>
      <c r="GOA54" s="67"/>
      <c r="GOB54" s="59"/>
      <c r="GOC54" s="59"/>
      <c r="GOD54" s="59"/>
      <c r="GOE54" s="59"/>
      <c r="GOF54" s="59"/>
      <c r="GOG54" s="59"/>
      <c r="GOH54" s="59"/>
      <c r="GOI54" s="59"/>
      <c r="GOJ54" s="59"/>
      <c r="GOK54" s="59"/>
      <c r="GOL54" s="59"/>
      <c r="GOM54" s="59"/>
      <c r="GON54" s="59"/>
      <c r="GOO54" s="59"/>
      <c r="GOP54" s="59"/>
      <c r="GOQ54" s="59"/>
      <c r="GOR54" s="59"/>
      <c r="GOS54" s="59"/>
      <c r="GOT54" s="59"/>
      <c r="GOU54" s="59"/>
      <c r="GOV54" s="60"/>
      <c r="GOW54" s="60"/>
      <c r="GOX54" s="69"/>
      <c r="GOY54" s="69"/>
      <c r="GOZ54" s="69"/>
      <c r="GPA54" s="69"/>
      <c r="GPB54" s="69"/>
      <c r="GPC54" s="69"/>
      <c r="GPD54" s="69"/>
      <c r="GPE54" s="69"/>
      <c r="GPF54" s="69"/>
      <c r="GPG54" s="69"/>
      <c r="GPH54" s="69"/>
      <c r="GPI54" s="69"/>
      <c r="GPJ54" s="69"/>
      <c r="GPK54" s="69"/>
      <c r="GPL54" s="69"/>
      <c r="GPM54" s="69"/>
      <c r="GPN54" s="69"/>
      <c r="GPO54" s="69"/>
      <c r="GPP54" s="69"/>
      <c r="GPQ54" s="69"/>
      <c r="GPR54" s="69"/>
      <c r="GPS54" s="69"/>
      <c r="GPT54" s="69"/>
      <c r="GPU54" s="69"/>
      <c r="GPV54" s="70"/>
      <c r="GPW54" s="71"/>
      <c r="GPX54" s="72"/>
      <c r="GPY54" s="68" t="s">
        <v>86</v>
      </c>
      <c r="GPZ54" s="61">
        <f>SUM(GUY37:GUY52)</f>
        <v>0</v>
      </c>
      <c r="GQA54" s="61"/>
      <c r="GQB54" s="62"/>
      <c r="GQC54" s="62"/>
      <c r="GQD54" s="63"/>
      <c r="GQE54" s="63"/>
      <c r="GQF54" s="63"/>
      <c r="GQG54" s="62"/>
      <c r="GQH54" s="64"/>
      <c r="GQI54" s="65"/>
      <c r="GQJ54" s="66"/>
      <c r="GQK54" s="66"/>
      <c r="GQL54" s="66"/>
      <c r="GQM54" s="67"/>
      <c r="GQN54" s="59"/>
      <c r="GQO54" s="59"/>
      <c r="GQP54" s="59"/>
      <c r="GQQ54" s="59"/>
      <c r="GQR54" s="59"/>
      <c r="GQS54" s="59"/>
      <c r="GQT54" s="59"/>
      <c r="GQU54" s="59"/>
      <c r="GQV54" s="59"/>
      <c r="GQW54" s="59"/>
      <c r="GQX54" s="59"/>
      <c r="GQY54" s="59"/>
      <c r="GQZ54" s="59"/>
      <c r="GRA54" s="59"/>
      <c r="GRB54" s="59"/>
      <c r="GRC54" s="59"/>
      <c r="GRD54" s="59"/>
      <c r="GRE54" s="59"/>
      <c r="GRF54" s="59"/>
      <c r="GRG54" s="59"/>
      <c r="GRH54" s="60"/>
      <c r="GRI54" s="60"/>
      <c r="GRJ54" s="69"/>
      <c r="GRK54" s="69"/>
      <c r="GRL54" s="69"/>
      <c r="GRM54" s="69"/>
      <c r="GRN54" s="69"/>
      <c r="GRO54" s="69"/>
      <c r="GRP54" s="69"/>
      <c r="GRQ54" s="69"/>
      <c r="GRR54" s="69"/>
      <c r="GRS54" s="69"/>
      <c r="GRT54" s="69"/>
      <c r="GRU54" s="69"/>
      <c r="GRV54" s="69"/>
      <c r="GRW54" s="69"/>
      <c r="GRX54" s="69"/>
      <c r="GRY54" s="69"/>
      <c r="GRZ54" s="69"/>
      <c r="GSA54" s="69"/>
      <c r="GSB54" s="69"/>
      <c r="GSC54" s="69"/>
      <c r="GSD54" s="69"/>
      <c r="GSE54" s="69"/>
      <c r="GSF54" s="69"/>
      <c r="GSG54" s="69"/>
      <c r="GSH54" s="70"/>
      <c r="GSI54" s="71"/>
      <c r="GSJ54" s="72"/>
      <c r="GSK54" s="68" t="s">
        <v>86</v>
      </c>
      <c r="GSL54" s="61">
        <f>SUM(GXK37:GXK52)</f>
        <v>0</v>
      </c>
      <c r="GSM54" s="61"/>
      <c r="GSN54" s="62"/>
      <c r="GSO54" s="62"/>
      <c r="GSP54" s="63"/>
      <c r="GSQ54" s="63"/>
      <c r="GSR54" s="63"/>
      <c r="GSS54" s="62"/>
      <c r="GST54" s="64"/>
      <c r="GSU54" s="65"/>
      <c r="GSV54" s="66"/>
      <c r="GSW54" s="66"/>
      <c r="GSX54" s="66"/>
      <c r="GSY54" s="67"/>
      <c r="GSZ54" s="59"/>
      <c r="GTA54" s="59"/>
      <c r="GTB54" s="59"/>
      <c r="GTC54" s="59"/>
      <c r="GTD54" s="59"/>
      <c r="GTE54" s="59"/>
      <c r="GTF54" s="59"/>
      <c r="GTG54" s="59"/>
      <c r="GTH54" s="59"/>
      <c r="GTI54" s="59"/>
      <c r="GTJ54" s="59"/>
      <c r="GTK54" s="59"/>
      <c r="GTL54" s="59"/>
      <c r="GTM54" s="59"/>
      <c r="GTN54" s="59"/>
      <c r="GTO54" s="59"/>
      <c r="GTP54" s="59"/>
      <c r="GTQ54" s="59"/>
      <c r="GTR54" s="59"/>
      <c r="GTS54" s="59"/>
      <c r="GTT54" s="60"/>
      <c r="GTU54" s="60"/>
      <c r="GTV54" s="69"/>
      <c r="GTW54" s="69"/>
      <c r="GTX54" s="69"/>
      <c r="GTY54" s="69"/>
      <c r="GTZ54" s="69"/>
      <c r="GUA54" s="69"/>
      <c r="GUB54" s="69"/>
      <c r="GUC54" s="69"/>
      <c r="GUD54" s="69"/>
      <c r="GUE54" s="69"/>
      <c r="GUF54" s="69"/>
      <c r="GUG54" s="69"/>
      <c r="GUH54" s="69"/>
      <c r="GUI54" s="69"/>
      <c r="GUJ54" s="69"/>
      <c r="GUK54" s="69"/>
      <c r="GUL54" s="69"/>
      <c r="GUM54" s="69"/>
      <c r="GUN54" s="69"/>
      <c r="GUO54" s="69"/>
      <c r="GUP54" s="69"/>
      <c r="GUQ54" s="69"/>
      <c r="GUR54" s="69"/>
      <c r="GUS54" s="69"/>
      <c r="GUT54" s="70"/>
      <c r="GUU54" s="71"/>
      <c r="GUV54" s="72"/>
      <c r="GUW54" s="68" t="s">
        <v>86</v>
      </c>
      <c r="GUX54" s="61">
        <f>SUM(GZW37:GZW52)</f>
        <v>0</v>
      </c>
      <c r="GUY54" s="61"/>
      <c r="GUZ54" s="62"/>
      <c r="GVA54" s="62"/>
      <c r="GVB54" s="63"/>
      <c r="GVC54" s="63"/>
      <c r="GVD54" s="63"/>
      <c r="GVE54" s="62"/>
      <c r="GVF54" s="64"/>
      <c r="GVG54" s="65"/>
      <c r="GVH54" s="66"/>
      <c r="GVI54" s="66"/>
      <c r="GVJ54" s="66"/>
      <c r="GVK54" s="67"/>
      <c r="GVL54" s="59"/>
      <c r="GVM54" s="59"/>
      <c r="GVN54" s="59"/>
      <c r="GVO54" s="59"/>
      <c r="GVP54" s="59"/>
      <c r="GVQ54" s="59"/>
      <c r="GVR54" s="59"/>
      <c r="GVS54" s="59"/>
      <c r="GVT54" s="59"/>
      <c r="GVU54" s="59"/>
      <c r="GVV54" s="59"/>
      <c r="GVW54" s="59"/>
      <c r="GVX54" s="59"/>
      <c r="GVY54" s="59"/>
      <c r="GVZ54" s="59"/>
      <c r="GWA54" s="59"/>
      <c r="GWB54" s="59"/>
      <c r="GWC54" s="59"/>
      <c r="GWD54" s="59"/>
      <c r="GWE54" s="59"/>
      <c r="GWF54" s="60"/>
      <c r="GWG54" s="60"/>
      <c r="GWH54" s="69"/>
      <c r="GWI54" s="69"/>
      <c r="GWJ54" s="69"/>
      <c r="GWK54" s="69"/>
      <c r="GWL54" s="69"/>
      <c r="GWM54" s="69"/>
      <c r="GWN54" s="69"/>
      <c r="GWO54" s="69"/>
      <c r="GWP54" s="69"/>
      <c r="GWQ54" s="69"/>
      <c r="GWR54" s="69"/>
      <c r="GWS54" s="69"/>
      <c r="GWT54" s="69"/>
      <c r="GWU54" s="69"/>
      <c r="GWV54" s="69"/>
      <c r="GWW54" s="69"/>
      <c r="GWX54" s="69"/>
      <c r="GWY54" s="69"/>
      <c r="GWZ54" s="69"/>
      <c r="GXA54" s="69"/>
      <c r="GXB54" s="69"/>
      <c r="GXC54" s="69"/>
      <c r="GXD54" s="69"/>
      <c r="GXE54" s="69"/>
      <c r="GXF54" s="70"/>
      <c r="GXG54" s="71"/>
      <c r="GXH54" s="72"/>
      <c r="GXI54" s="68" t="s">
        <v>86</v>
      </c>
      <c r="GXJ54" s="61">
        <f>SUM(HCI37:HCI52)</f>
        <v>0</v>
      </c>
      <c r="GXK54" s="61"/>
      <c r="GXL54" s="62"/>
      <c r="GXM54" s="62"/>
      <c r="GXN54" s="63"/>
      <c r="GXO54" s="63"/>
      <c r="GXP54" s="63"/>
      <c r="GXQ54" s="62"/>
      <c r="GXR54" s="64"/>
      <c r="GXS54" s="65"/>
      <c r="GXT54" s="66"/>
      <c r="GXU54" s="66"/>
      <c r="GXV54" s="66"/>
      <c r="GXW54" s="67"/>
      <c r="GXX54" s="59"/>
      <c r="GXY54" s="59"/>
      <c r="GXZ54" s="59"/>
      <c r="GYA54" s="59"/>
      <c r="GYB54" s="59"/>
      <c r="GYC54" s="59"/>
      <c r="GYD54" s="59"/>
      <c r="GYE54" s="59"/>
      <c r="GYF54" s="59"/>
      <c r="GYG54" s="59"/>
      <c r="GYH54" s="59"/>
      <c r="GYI54" s="59"/>
      <c r="GYJ54" s="59"/>
      <c r="GYK54" s="59"/>
      <c r="GYL54" s="59"/>
      <c r="GYM54" s="59"/>
      <c r="GYN54" s="59"/>
      <c r="GYO54" s="59"/>
      <c r="GYP54" s="59"/>
      <c r="GYQ54" s="59"/>
      <c r="GYR54" s="60"/>
      <c r="GYS54" s="60"/>
      <c r="GYT54" s="69"/>
      <c r="GYU54" s="69"/>
      <c r="GYV54" s="69"/>
      <c r="GYW54" s="69"/>
      <c r="GYX54" s="69"/>
      <c r="GYY54" s="69"/>
      <c r="GYZ54" s="69"/>
      <c r="GZA54" s="69"/>
      <c r="GZB54" s="69"/>
      <c r="GZC54" s="69"/>
      <c r="GZD54" s="69"/>
      <c r="GZE54" s="69"/>
      <c r="GZF54" s="69"/>
      <c r="GZG54" s="69"/>
      <c r="GZH54" s="69"/>
      <c r="GZI54" s="69"/>
      <c r="GZJ54" s="69"/>
      <c r="GZK54" s="69"/>
      <c r="GZL54" s="69"/>
      <c r="GZM54" s="69"/>
      <c r="GZN54" s="69"/>
      <c r="GZO54" s="69"/>
      <c r="GZP54" s="69"/>
      <c r="GZQ54" s="69"/>
      <c r="GZR54" s="70"/>
      <c r="GZS54" s="71"/>
      <c r="GZT54" s="72"/>
      <c r="GZU54" s="68" t="s">
        <v>86</v>
      </c>
      <c r="GZV54" s="61">
        <f>SUM(HEU37:HEU52)</f>
        <v>0</v>
      </c>
      <c r="GZW54" s="61"/>
      <c r="GZX54" s="62"/>
      <c r="GZY54" s="62"/>
      <c r="GZZ54" s="63"/>
      <c r="HAA54" s="63"/>
      <c r="HAB54" s="63"/>
      <c r="HAC54" s="62"/>
      <c r="HAD54" s="64"/>
      <c r="HAE54" s="65"/>
      <c r="HAF54" s="66"/>
      <c r="HAG54" s="66"/>
      <c r="HAH54" s="66"/>
      <c r="HAI54" s="67"/>
      <c r="HAJ54" s="59"/>
      <c r="HAK54" s="59"/>
      <c r="HAL54" s="59"/>
      <c r="HAM54" s="59"/>
      <c r="HAN54" s="59"/>
      <c r="HAO54" s="59"/>
      <c r="HAP54" s="59"/>
      <c r="HAQ54" s="59"/>
      <c r="HAR54" s="59"/>
      <c r="HAS54" s="59"/>
      <c r="HAT54" s="59"/>
      <c r="HAU54" s="59"/>
      <c r="HAV54" s="59"/>
      <c r="HAW54" s="59"/>
      <c r="HAX54" s="59"/>
      <c r="HAY54" s="59"/>
      <c r="HAZ54" s="59"/>
      <c r="HBA54" s="59"/>
      <c r="HBB54" s="59"/>
      <c r="HBC54" s="59"/>
      <c r="HBD54" s="60"/>
      <c r="HBE54" s="60"/>
      <c r="HBF54" s="69"/>
      <c r="HBG54" s="69"/>
      <c r="HBH54" s="69"/>
      <c r="HBI54" s="69"/>
      <c r="HBJ54" s="69"/>
      <c r="HBK54" s="69"/>
      <c r="HBL54" s="69"/>
      <c r="HBM54" s="69"/>
      <c r="HBN54" s="69"/>
      <c r="HBO54" s="69"/>
      <c r="HBP54" s="69"/>
      <c r="HBQ54" s="69"/>
      <c r="HBR54" s="69"/>
      <c r="HBS54" s="69"/>
      <c r="HBT54" s="69"/>
      <c r="HBU54" s="69"/>
      <c r="HBV54" s="69"/>
      <c r="HBW54" s="69"/>
      <c r="HBX54" s="69"/>
      <c r="HBY54" s="69"/>
      <c r="HBZ54" s="69"/>
      <c r="HCA54" s="69"/>
      <c r="HCB54" s="69"/>
      <c r="HCC54" s="69"/>
      <c r="HCD54" s="70"/>
      <c r="HCE54" s="71"/>
      <c r="HCF54" s="72"/>
      <c r="HCG54" s="68" t="s">
        <v>86</v>
      </c>
      <c r="HCH54" s="61">
        <f>SUM(HHG37:HHG52)</f>
        <v>0</v>
      </c>
      <c r="HCI54" s="61"/>
      <c r="HCJ54" s="62"/>
      <c r="HCK54" s="62"/>
      <c r="HCL54" s="63"/>
      <c r="HCM54" s="63"/>
      <c r="HCN54" s="63"/>
      <c r="HCO54" s="62"/>
      <c r="HCP54" s="64"/>
      <c r="HCQ54" s="65"/>
      <c r="HCR54" s="66"/>
      <c r="HCS54" s="66"/>
      <c r="HCT54" s="66"/>
      <c r="HCU54" s="67"/>
      <c r="HCV54" s="59"/>
      <c r="HCW54" s="59"/>
      <c r="HCX54" s="59"/>
      <c r="HCY54" s="59"/>
      <c r="HCZ54" s="59"/>
      <c r="HDA54" s="59"/>
      <c r="HDB54" s="59"/>
      <c r="HDC54" s="59"/>
      <c r="HDD54" s="59"/>
      <c r="HDE54" s="59"/>
      <c r="HDF54" s="59"/>
      <c r="HDG54" s="59"/>
      <c r="HDH54" s="59"/>
      <c r="HDI54" s="59"/>
      <c r="HDJ54" s="59"/>
      <c r="HDK54" s="59"/>
      <c r="HDL54" s="59"/>
      <c r="HDM54" s="59"/>
      <c r="HDN54" s="59"/>
      <c r="HDO54" s="59"/>
      <c r="HDP54" s="60"/>
      <c r="HDQ54" s="60"/>
      <c r="HDR54" s="69"/>
      <c r="HDS54" s="69"/>
      <c r="HDT54" s="69"/>
      <c r="HDU54" s="69"/>
      <c r="HDV54" s="69"/>
      <c r="HDW54" s="69"/>
      <c r="HDX54" s="69"/>
      <c r="HDY54" s="69"/>
      <c r="HDZ54" s="69"/>
      <c r="HEA54" s="69"/>
      <c r="HEB54" s="69"/>
      <c r="HEC54" s="69"/>
      <c r="HED54" s="69"/>
      <c r="HEE54" s="69"/>
      <c r="HEF54" s="69"/>
      <c r="HEG54" s="69"/>
      <c r="HEH54" s="69"/>
      <c r="HEI54" s="69"/>
      <c r="HEJ54" s="69"/>
      <c r="HEK54" s="69"/>
      <c r="HEL54" s="69"/>
      <c r="HEM54" s="69"/>
      <c r="HEN54" s="69"/>
      <c r="HEO54" s="69"/>
      <c r="HEP54" s="70"/>
      <c r="HEQ54" s="71"/>
      <c r="HER54" s="72"/>
      <c r="HES54" s="68" t="s">
        <v>86</v>
      </c>
      <c r="HET54" s="61">
        <f>SUM(HJS37:HJS52)</f>
        <v>0</v>
      </c>
      <c r="HEU54" s="61"/>
      <c r="HEV54" s="62"/>
      <c r="HEW54" s="62"/>
      <c r="HEX54" s="63"/>
      <c r="HEY54" s="63"/>
      <c r="HEZ54" s="63"/>
      <c r="HFA54" s="62"/>
      <c r="HFB54" s="64"/>
      <c r="HFC54" s="65"/>
      <c r="HFD54" s="66"/>
      <c r="HFE54" s="66"/>
      <c r="HFF54" s="66"/>
      <c r="HFG54" s="67"/>
      <c r="HFH54" s="59"/>
      <c r="HFI54" s="59"/>
      <c r="HFJ54" s="59"/>
      <c r="HFK54" s="59"/>
      <c r="HFL54" s="59"/>
      <c r="HFM54" s="59"/>
      <c r="HFN54" s="59"/>
      <c r="HFO54" s="59"/>
      <c r="HFP54" s="59"/>
      <c r="HFQ54" s="59"/>
      <c r="HFR54" s="59"/>
      <c r="HFS54" s="59"/>
      <c r="HFT54" s="59"/>
      <c r="HFU54" s="59"/>
      <c r="HFV54" s="59"/>
      <c r="HFW54" s="59"/>
      <c r="HFX54" s="59"/>
      <c r="HFY54" s="59"/>
      <c r="HFZ54" s="59"/>
      <c r="HGA54" s="59"/>
      <c r="HGB54" s="60"/>
      <c r="HGC54" s="60"/>
      <c r="HGD54" s="69"/>
      <c r="HGE54" s="69"/>
      <c r="HGF54" s="69"/>
      <c r="HGG54" s="69"/>
      <c r="HGH54" s="69"/>
      <c r="HGI54" s="69"/>
      <c r="HGJ54" s="69"/>
      <c r="HGK54" s="69"/>
      <c r="HGL54" s="69"/>
      <c r="HGM54" s="69"/>
      <c r="HGN54" s="69"/>
      <c r="HGO54" s="69"/>
      <c r="HGP54" s="69"/>
      <c r="HGQ54" s="69"/>
      <c r="HGR54" s="69"/>
      <c r="HGS54" s="69"/>
      <c r="HGT54" s="69"/>
      <c r="HGU54" s="69"/>
      <c r="HGV54" s="69"/>
      <c r="HGW54" s="69"/>
      <c r="HGX54" s="69"/>
      <c r="HGY54" s="69"/>
      <c r="HGZ54" s="69"/>
      <c r="HHA54" s="69"/>
      <c r="HHB54" s="70"/>
      <c r="HHC54" s="71"/>
      <c r="HHD54" s="72"/>
      <c r="HHE54" s="68" t="s">
        <v>86</v>
      </c>
      <c r="HHF54" s="61">
        <f>SUM(HME37:HME52)</f>
        <v>0</v>
      </c>
      <c r="HHG54" s="61"/>
      <c r="HHH54" s="62"/>
      <c r="HHI54" s="62"/>
      <c r="HHJ54" s="63"/>
      <c r="HHK54" s="63"/>
      <c r="HHL54" s="63"/>
      <c r="HHM54" s="62"/>
      <c r="HHN54" s="64"/>
      <c r="HHO54" s="65"/>
      <c r="HHP54" s="66"/>
      <c r="HHQ54" s="66"/>
      <c r="HHR54" s="66"/>
      <c r="HHS54" s="67"/>
      <c r="HHT54" s="59"/>
      <c r="HHU54" s="59"/>
      <c r="HHV54" s="59"/>
      <c r="HHW54" s="59"/>
      <c r="HHX54" s="59"/>
      <c r="HHY54" s="59"/>
      <c r="HHZ54" s="59"/>
      <c r="HIA54" s="59"/>
      <c r="HIB54" s="59"/>
      <c r="HIC54" s="59"/>
      <c r="HID54" s="59"/>
      <c r="HIE54" s="59"/>
      <c r="HIF54" s="59"/>
      <c r="HIG54" s="59"/>
      <c r="HIH54" s="59"/>
      <c r="HII54" s="59"/>
      <c r="HIJ54" s="59"/>
      <c r="HIK54" s="59"/>
      <c r="HIL54" s="59"/>
      <c r="HIM54" s="59"/>
      <c r="HIN54" s="60"/>
      <c r="HIO54" s="60"/>
      <c r="HIP54" s="69"/>
      <c r="HIQ54" s="69"/>
      <c r="HIR54" s="69"/>
      <c r="HIS54" s="69"/>
      <c r="HIT54" s="69"/>
      <c r="HIU54" s="69"/>
      <c r="HIV54" s="69"/>
      <c r="HIW54" s="69"/>
      <c r="HIX54" s="69"/>
      <c r="HIY54" s="69"/>
      <c r="HIZ54" s="69"/>
      <c r="HJA54" s="69"/>
      <c r="HJB54" s="69"/>
      <c r="HJC54" s="69"/>
      <c r="HJD54" s="69"/>
      <c r="HJE54" s="69"/>
      <c r="HJF54" s="69"/>
      <c r="HJG54" s="69"/>
      <c r="HJH54" s="69"/>
      <c r="HJI54" s="69"/>
      <c r="HJJ54" s="69"/>
      <c r="HJK54" s="69"/>
      <c r="HJL54" s="69"/>
      <c r="HJM54" s="69"/>
      <c r="HJN54" s="70"/>
      <c r="HJO54" s="71"/>
      <c r="HJP54" s="72"/>
      <c r="HJQ54" s="68" t="s">
        <v>86</v>
      </c>
      <c r="HJR54" s="61">
        <f>SUM(HOQ37:HOQ52)</f>
        <v>0</v>
      </c>
      <c r="HJS54" s="61"/>
      <c r="HJT54" s="62"/>
      <c r="HJU54" s="62"/>
      <c r="HJV54" s="63"/>
      <c r="HJW54" s="63"/>
      <c r="HJX54" s="63"/>
      <c r="HJY54" s="62"/>
      <c r="HJZ54" s="64"/>
      <c r="HKA54" s="65"/>
      <c r="HKB54" s="66"/>
      <c r="HKC54" s="66"/>
      <c r="HKD54" s="66"/>
      <c r="HKE54" s="67"/>
      <c r="HKF54" s="59"/>
      <c r="HKG54" s="59"/>
      <c r="HKH54" s="59"/>
      <c r="HKI54" s="59"/>
      <c r="HKJ54" s="59"/>
      <c r="HKK54" s="59"/>
      <c r="HKL54" s="59"/>
      <c r="HKM54" s="59"/>
      <c r="HKN54" s="59"/>
      <c r="HKO54" s="59"/>
      <c r="HKP54" s="59"/>
      <c r="HKQ54" s="59"/>
      <c r="HKR54" s="59"/>
      <c r="HKS54" s="59"/>
      <c r="HKT54" s="59"/>
      <c r="HKU54" s="59"/>
      <c r="HKV54" s="59"/>
      <c r="HKW54" s="59"/>
      <c r="HKX54" s="59"/>
      <c r="HKY54" s="59"/>
      <c r="HKZ54" s="60"/>
      <c r="HLA54" s="60"/>
      <c r="HLB54" s="69"/>
      <c r="HLC54" s="69"/>
      <c r="HLD54" s="69"/>
      <c r="HLE54" s="69"/>
      <c r="HLF54" s="69"/>
      <c r="HLG54" s="69"/>
      <c r="HLH54" s="69"/>
      <c r="HLI54" s="69"/>
      <c r="HLJ54" s="69"/>
      <c r="HLK54" s="69"/>
      <c r="HLL54" s="69"/>
      <c r="HLM54" s="69"/>
      <c r="HLN54" s="69"/>
      <c r="HLO54" s="69"/>
      <c r="HLP54" s="69"/>
      <c r="HLQ54" s="69"/>
      <c r="HLR54" s="69"/>
      <c r="HLS54" s="69"/>
      <c r="HLT54" s="69"/>
      <c r="HLU54" s="69"/>
      <c r="HLV54" s="69"/>
      <c r="HLW54" s="69"/>
      <c r="HLX54" s="69"/>
      <c r="HLY54" s="69"/>
      <c r="HLZ54" s="70"/>
      <c r="HMA54" s="71"/>
      <c r="HMB54" s="72"/>
      <c r="HMC54" s="68" t="s">
        <v>86</v>
      </c>
      <c r="HMD54" s="61">
        <f>SUM(HRC37:HRC52)</f>
        <v>0</v>
      </c>
      <c r="HME54" s="61"/>
      <c r="HMF54" s="62"/>
      <c r="HMG54" s="62"/>
      <c r="HMH54" s="63"/>
      <c r="HMI54" s="63"/>
      <c r="HMJ54" s="63"/>
      <c r="HMK54" s="62"/>
      <c r="HML54" s="64"/>
      <c r="HMM54" s="65"/>
      <c r="HMN54" s="66"/>
      <c r="HMO54" s="66"/>
      <c r="HMP54" s="66"/>
      <c r="HMQ54" s="67"/>
      <c r="HMR54" s="59"/>
      <c r="HMS54" s="59"/>
      <c r="HMT54" s="59"/>
      <c r="HMU54" s="59"/>
      <c r="HMV54" s="59"/>
      <c r="HMW54" s="59"/>
      <c r="HMX54" s="59"/>
      <c r="HMY54" s="59"/>
      <c r="HMZ54" s="59"/>
      <c r="HNA54" s="59"/>
      <c r="HNB54" s="59"/>
      <c r="HNC54" s="59"/>
      <c r="HND54" s="59"/>
      <c r="HNE54" s="59"/>
      <c r="HNF54" s="59"/>
      <c r="HNG54" s="59"/>
      <c r="HNH54" s="59"/>
      <c r="HNI54" s="59"/>
      <c r="HNJ54" s="59"/>
      <c r="HNK54" s="59"/>
      <c r="HNL54" s="60"/>
      <c r="HNM54" s="60"/>
      <c r="HNN54" s="69"/>
      <c r="HNO54" s="69"/>
      <c r="HNP54" s="69"/>
      <c r="HNQ54" s="69"/>
      <c r="HNR54" s="69"/>
      <c r="HNS54" s="69"/>
      <c r="HNT54" s="69"/>
      <c r="HNU54" s="69"/>
      <c r="HNV54" s="69"/>
      <c r="HNW54" s="69"/>
      <c r="HNX54" s="69"/>
      <c r="HNY54" s="69"/>
      <c r="HNZ54" s="69"/>
      <c r="HOA54" s="69"/>
      <c r="HOB54" s="69"/>
      <c r="HOC54" s="69"/>
      <c r="HOD54" s="69"/>
      <c r="HOE54" s="69"/>
      <c r="HOF54" s="69"/>
      <c r="HOG54" s="69"/>
      <c r="HOH54" s="69"/>
      <c r="HOI54" s="69"/>
      <c r="HOJ54" s="69"/>
      <c r="HOK54" s="69"/>
      <c r="HOL54" s="70"/>
      <c r="HOM54" s="71"/>
      <c r="HON54" s="72"/>
      <c r="HOO54" s="68" t="s">
        <v>86</v>
      </c>
      <c r="HOP54" s="61">
        <f>SUM(HTO37:HTO52)</f>
        <v>0</v>
      </c>
      <c r="HOQ54" s="61"/>
      <c r="HOR54" s="62"/>
      <c r="HOS54" s="62"/>
      <c r="HOT54" s="63"/>
      <c r="HOU54" s="63"/>
      <c r="HOV54" s="63"/>
      <c r="HOW54" s="62"/>
      <c r="HOX54" s="64"/>
      <c r="HOY54" s="65"/>
      <c r="HOZ54" s="66"/>
      <c r="HPA54" s="66"/>
      <c r="HPB54" s="66"/>
      <c r="HPC54" s="67"/>
      <c r="HPD54" s="59"/>
      <c r="HPE54" s="59"/>
      <c r="HPF54" s="59"/>
      <c r="HPG54" s="59"/>
      <c r="HPH54" s="59"/>
      <c r="HPI54" s="59"/>
      <c r="HPJ54" s="59"/>
      <c r="HPK54" s="59"/>
      <c r="HPL54" s="59"/>
      <c r="HPM54" s="59"/>
      <c r="HPN54" s="59"/>
      <c r="HPO54" s="59"/>
      <c r="HPP54" s="59"/>
      <c r="HPQ54" s="59"/>
      <c r="HPR54" s="59"/>
      <c r="HPS54" s="59"/>
      <c r="HPT54" s="59"/>
      <c r="HPU54" s="59"/>
      <c r="HPV54" s="59"/>
      <c r="HPW54" s="59"/>
      <c r="HPX54" s="60"/>
      <c r="HPY54" s="60"/>
      <c r="HPZ54" s="69"/>
      <c r="HQA54" s="69"/>
      <c r="HQB54" s="69"/>
      <c r="HQC54" s="69"/>
      <c r="HQD54" s="69"/>
      <c r="HQE54" s="69"/>
      <c r="HQF54" s="69"/>
      <c r="HQG54" s="69"/>
      <c r="HQH54" s="69"/>
      <c r="HQI54" s="69"/>
      <c r="HQJ54" s="69"/>
      <c r="HQK54" s="69"/>
      <c r="HQL54" s="69"/>
      <c r="HQM54" s="69"/>
      <c r="HQN54" s="69"/>
      <c r="HQO54" s="69"/>
      <c r="HQP54" s="69"/>
      <c r="HQQ54" s="69"/>
      <c r="HQR54" s="69"/>
      <c r="HQS54" s="69"/>
      <c r="HQT54" s="69"/>
      <c r="HQU54" s="69"/>
      <c r="HQV54" s="69"/>
      <c r="HQW54" s="69"/>
      <c r="HQX54" s="70"/>
      <c r="HQY54" s="71"/>
      <c r="HQZ54" s="72"/>
      <c r="HRA54" s="68" t="s">
        <v>86</v>
      </c>
      <c r="HRB54" s="61">
        <f>SUM(HWA37:HWA52)</f>
        <v>0</v>
      </c>
      <c r="HRC54" s="61"/>
      <c r="HRD54" s="62"/>
      <c r="HRE54" s="62"/>
      <c r="HRF54" s="63"/>
      <c r="HRG54" s="63"/>
      <c r="HRH54" s="63"/>
      <c r="HRI54" s="62"/>
      <c r="HRJ54" s="64"/>
      <c r="HRK54" s="65"/>
      <c r="HRL54" s="66"/>
      <c r="HRM54" s="66"/>
      <c r="HRN54" s="66"/>
      <c r="HRO54" s="67"/>
      <c r="HRP54" s="59"/>
      <c r="HRQ54" s="59"/>
      <c r="HRR54" s="59"/>
      <c r="HRS54" s="59"/>
      <c r="HRT54" s="59"/>
      <c r="HRU54" s="59"/>
      <c r="HRV54" s="59"/>
      <c r="HRW54" s="59"/>
      <c r="HRX54" s="59"/>
      <c r="HRY54" s="59"/>
      <c r="HRZ54" s="59"/>
      <c r="HSA54" s="59"/>
      <c r="HSB54" s="59"/>
      <c r="HSC54" s="59"/>
      <c r="HSD54" s="59"/>
      <c r="HSE54" s="59"/>
      <c r="HSF54" s="59"/>
      <c r="HSG54" s="59"/>
      <c r="HSH54" s="59"/>
      <c r="HSI54" s="59"/>
      <c r="HSJ54" s="60"/>
      <c r="HSK54" s="60"/>
      <c r="HSL54" s="69"/>
      <c r="HSM54" s="69"/>
      <c r="HSN54" s="69"/>
      <c r="HSO54" s="69"/>
      <c r="HSP54" s="69"/>
      <c r="HSQ54" s="69"/>
      <c r="HSR54" s="69"/>
      <c r="HSS54" s="69"/>
      <c r="HST54" s="69"/>
      <c r="HSU54" s="69"/>
      <c r="HSV54" s="69"/>
      <c r="HSW54" s="69"/>
      <c r="HSX54" s="69"/>
      <c r="HSY54" s="69"/>
      <c r="HSZ54" s="69"/>
      <c r="HTA54" s="69"/>
      <c r="HTB54" s="69"/>
      <c r="HTC54" s="69"/>
      <c r="HTD54" s="69"/>
      <c r="HTE54" s="69"/>
      <c r="HTF54" s="69"/>
      <c r="HTG54" s="69"/>
      <c r="HTH54" s="69"/>
      <c r="HTI54" s="69"/>
      <c r="HTJ54" s="70"/>
      <c r="HTK54" s="71"/>
      <c r="HTL54" s="72"/>
      <c r="HTM54" s="68" t="s">
        <v>86</v>
      </c>
      <c r="HTN54" s="61">
        <f>SUM(HYM37:HYM52)</f>
        <v>0</v>
      </c>
      <c r="HTO54" s="61"/>
      <c r="HTP54" s="62"/>
      <c r="HTQ54" s="62"/>
      <c r="HTR54" s="63"/>
      <c r="HTS54" s="63"/>
      <c r="HTT54" s="63"/>
      <c r="HTU54" s="62"/>
      <c r="HTV54" s="64"/>
      <c r="HTW54" s="65"/>
      <c r="HTX54" s="66"/>
      <c r="HTY54" s="66"/>
      <c r="HTZ54" s="66"/>
      <c r="HUA54" s="67"/>
      <c r="HUB54" s="59"/>
      <c r="HUC54" s="59"/>
      <c r="HUD54" s="59"/>
      <c r="HUE54" s="59"/>
      <c r="HUF54" s="59"/>
      <c r="HUG54" s="59"/>
      <c r="HUH54" s="59"/>
      <c r="HUI54" s="59"/>
      <c r="HUJ54" s="59"/>
      <c r="HUK54" s="59"/>
      <c r="HUL54" s="59"/>
      <c r="HUM54" s="59"/>
      <c r="HUN54" s="59"/>
      <c r="HUO54" s="59"/>
      <c r="HUP54" s="59"/>
      <c r="HUQ54" s="59"/>
      <c r="HUR54" s="59"/>
      <c r="HUS54" s="59"/>
      <c r="HUT54" s="59"/>
      <c r="HUU54" s="59"/>
      <c r="HUV54" s="60"/>
      <c r="HUW54" s="60"/>
      <c r="HUX54" s="69"/>
      <c r="HUY54" s="69"/>
      <c r="HUZ54" s="69"/>
      <c r="HVA54" s="69"/>
      <c r="HVB54" s="69"/>
      <c r="HVC54" s="69"/>
      <c r="HVD54" s="69"/>
      <c r="HVE54" s="69"/>
      <c r="HVF54" s="69"/>
      <c r="HVG54" s="69"/>
      <c r="HVH54" s="69"/>
      <c r="HVI54" s="69"/>
      <c r="HVJ54" s="69"/>
      <c r="HVK54" s="69"/>
      <c r="HVL54" s="69"/>
      <c r="HVM54" s="69"/>
      <c r="HVN54" s="69"/>
      <c r="HVO54" s="69"/>
      <c r="HVP54" s="69"/>
      <c r="HVQ54" s="69"/>
      <c r="HVR54" s="69"/>
      <c r="HVS54" s="69"/>
      <c r="HVT54" s="69"/>
      <c r="HVU54" s="69"/>
      <c r="HVV54" s="70"/>
      <c r="HVW54" s="71"/>
      <c r="HVX54" s="72"/>
      <c r="HVY54" s="68" t="s">
        <v>86</v>
      </c>
      <c r="HVZ54" s="61">
        <f>SUM(IAY37:IAY52)</f>
        <v>0</v>
      </c>
      <c r="HWA54" s="61"/>
      <c r="HWB54" s="62"/>
      <c r="HWC54" s="62"/>
      <c r="HWD54" s="63"/>
      <c r="HWE54" s="63"/>
      <c r="HWF54" s="63"/>
      <c r="HWG54" s="62"/>
      <c r="HWH54" s="64"/>
      <c r="HWI54" s="65"/>
      <c r="HWJ54" s="66"/>
      <c r="HWK54" s="66"/>
      <c r="HWL54" s="66"/>
      <c r="HWM54" s="67"/>
      <c r="HWN54" s="59"/>
      <c r="HWO54" s="59"/>
      <c r="HWP54" s="59"/>
      <c r="HWQ54" s="59"/>
      <c r="HWR54" s="59"/>
      <c r="HWS54" s="59"/>
      <c r="HWT54" s="59"/>
      <c r="HWU54" s="59"/>
      <c r="HWV54" s="59"/>
      <c r="HWW54" s="59"/>
      <c r="HWX54" s="59"/>
      <c r="HWY54" s="59"/>
      <c r="HWZ54" s="59"/>
      <c r="HXA54" s="59"/>
      <c r="HXB54" s="59"/>
      <c r="HXC54" s="59"/>
      <c r="HXD54" s="59"/>
      <c r="HXE54" s="59"/>
      <c r="HXF54" s="59"/>
      <c r="HXG54" s="59"/>
      <c r="HXH54" s="60"/>
      <c r="HXI54" s="60"/>
      <c r="HXJ54" s="69"/>
      <c r="HXK54" s="69"/>
      <c r="HXL54" s="69"/>
      <c r="HXM54" s="69"/>
      <c r="HXN54" s="69"/>
      <c r="HXO54" s="69"/>
      <c r="HXP54" s="69"/>
      <c r="HXQ54" s="69"/>
      <c r="HXR54" s="69"/>
      <c r="HXS54" s="69"/>
      <c r="HXT54" s="69"/>
      <c r="HXU54" s="69"/>
      <c r="HXV54" s="69"/>
      <c r="HXW54" s="69"/>
      <c r="HXX54" s="69"/>
      <c r="HXY54" s="69"/>
      <c r="HXZ54" s="69"/>
      <c r="HYA54" s="69"/>
      <c r="HYB54" s="69"/>
      <c r="HYC54" s="69"/>
      <c r="HYD54" s="69"/>
      <c r="HYE54" s="69"/>
      <c r="HYF54" s="69"/>
      <c r="HYG54" s="69"/>
      <c r="HYH54" s="70"/>
      <c r="HYI54" s="71"/>
      <c r="HYJ54" s="72"/>
      <c r="HYK54" s="68" t="s">
        <v>86</v>
      </c>
      <c r="HYL54" s="61">
        <f>SUM(IDK37:IDK52)</f>
        <v>0</v>
      </c>
      <c r="HYM54" s="61"/>
      <c r="HYN54" s="62"/>
      <c r="HYO54" s="62"/>
      <c r="HYP54" s="63"/>
      <c r="HYQ54" s="63"/>
      <c r="HYR54" s="63"/>
      <c r="HYS54" s="62"/>
      <c r="HYT54" s="64"/>
      <c r="HYU54" s="65"/>
      <c r="HYV54" s="66"/>
      <c r="HYW54" s="66"/>
      <c r="HYX54" s="66"/>
      <c r="HYY54" s="67"/>
      <c r="HYZ54" s="59"/>
      <c r="HZA54" s="59"/>
      <c r="HZB54" s="59"/>
      <c r="HZC54" s="59"/>
      <c r="HZD54" s="59"/>
      <c r="HZE54" s="59"/>
      <c r="HZF54" s="59"/>
      <c r="HZG54" s="59"/>
      <c r="HZH54" s="59"/>
      <c r="HZI54" s="59"/>
      <c r="HZJ54" s="59"/>
      <c r="HZK54" s="59"/>
      <c r="HZL54" s="59"/>
      <c r="HZM54" s="59"/>
      <c r="HZN54" s="59"/>
      <c r="HZO54" s="59"/>
      <c r="HZP54" s="59"/>
      <c r="HZQ54" s="59"/>
      <c r="HZR54" s="59"/>
      <c r="HZS54" s="59"/>
      <c r="HZT54" s="60"/>
      <c r="HZU54" s="60"/>
      <c r="HZV54" s="69"/>
      <c r="HZW54" s="69"/>
      <c r="HZX54" s="69"/>
      <c r="HZY54" s="69"/>
      <c r="HZZ54" s="69"/>
      <c r="IAA54" s="69"/>
      <c r="IAB54" s="69"/>
      <c r="IAC54" s="69"/>
      <c r="IAD54" s="69"/>
      <c r="IAE54" s="69"/>
      <c r="IAF54" s="69"/>
      <c r="IAG54" s="69"/>
      <c r="IAH54" s="69"/>
      <c r="IAI54" s="69"/>
      <c r="IAJ54" s="69"/>
      <c r="IAK54" s="69"/>
      <c r="IAL54" s="69"/>
      <c r="IAM54" s="69"/>
      <c r="IAN54" s="69"/>
      <c r="IAO54" s="69"/>
      <c r="IAP54" s="69"/>
      <c r="IAQ54" s="69"/>
      <c r="IAR54" s="69"/>
      <c r="IAS54" s="69"/>
      <c r="IAT54" s="70"/>
      <c r="IAU54" s="71"/>
      <c r="IAV54" s="72"/>
      <c r="IAW54" s="68" t="s">
        <v>86</v>
      </c>
      <c r="IAX54" s="61">
        <f>SUM(IFW37:IFW52)</f>
        <v>0</v>
      </c>
      <c r="IAY54" s="61"/>
      <c r="IAZ54" s="62"/>
      <c r="IBA54" s="62"/>
      <c r="IBB54" s="63"/>
      <c r="IBC54" s="63"/>
      <c r="IBD54" s="63"/>
      <c r="IBE54" s="62"/>
      <c r="IBF54" s="64"/>
      <c r="IBG54" s="65"/>
      <c r="IBH54" s="66"/>
      <c r="IBI54" s="66"/>
      <c r="IBJ54" s="66"/>
      <c r="IBK54" s="67"/>
      <c r="IBL54" s="59"/>
      <c r="IBM54" s="59"/>
      <c r="IBN54" s="59"/>
      <c r="IBO54" s="59"/>
      <c r="IBP54" s="59"/>
      <c r="IBQ54" s="59"/>
      <c r="IBR54" s="59"/>
      <c r="IBS54" s="59"/>
      <c r="IBT54" s="59"/>
      <c r="IBU54" s="59"/>
      <c r="IBV54" s="59"/>
      <c r="IBW54" s="59"/>
      <c r="IBX54" s="59"/>
      <c r="IBY54" s="59"/>
      <c r="IBZ54" s="59"/>
      <c r="ICA54" s="59"/>
      <c r="ICB54" s="59"/>
      <c r="ICC54" s="59"/>
      <c r="ICD54" s="59"/>
      <c r="ICE54" s="59"/>
      <c r="ICF54" s="60"/>
      <c r="ICG54" s="60"/>
      <c r="ICH54" s="69"/>
      <c r="ICI54" s="69"/>
      <c r="ICJ54" s="69"/>
      <c r="ICK54" s="69"/>
      <c r="ICL54" s="69"/>
      <c r="ICM54" s="69"/>
      <c r="ICN54" s="69"/>
      <c r="ICO54" s="69"/>
      <c r="ICP54" s="69"/>
      <c r="ICQ54" s="69"/>
      <c r="ICR54" s="69"/>
      <c r="ICS54" s="69"/>
      <c r="ICT54" s="69"/>
      <c r="ICU54" s="69"/>
      <c r="ICV54" s="69"/>
      <c r="ICW54" s="69"/>
      <c r="ICX54" s="69"/>
      <c r="ICY54" s="69"/>
      <c r="ICZ54" s="69"/>
      <c r="IDA54" s="69"/>
      <c r="IDB54" s="69"/>
      <c r="IDC54" s="69"/>
      <c r="IDD54" s="69"/>
      <c r="IDE54" s="69"/>
      <c r="IDF54" s="70"/>
      <c r="IDG54" s="71"/>
      <c r="IDH54" s="72"/>
      <c r="IDI54" s="68" t="s">
        <v>86</v>
      </c>
      <c r="IDJ54" s="61">
        <f>SUM(III37:III52)</f>
        <v>0</v>
      </c>
      <c r="IDK54" s="61"/>
      <c r="IDL54" s="62"/>
      <c r="IDM54" s="62"/>
      <c r="IDN54" s="63"/>
      <c r="IDO54" s="63"/>
      <c r="IDP54" s="63"/>
      <c r="IDQ54" s="62"/>
      <c r="IDR54" s="64"/>
      <c r="IDS54" s="65"/>
      <c r="IDT54" s="66"/>
      <c r="IDU54" s="66"/>
      <c r="IDV54" s="66"/>
      <c r="IDW54" s="67"/>
      <c r="IDX54" s="59"/>
      <c r="IDY54" s="59"/>
      <c r="IDZ54" s="59"/>
      <c r="IEA54" s="59"/>
      <c r="IEB54" s="59"/>
      <c r="IEC54" s="59"/>
      <c r="IED54" s="59"/>
      <c r="IEE54" s="59"/>
      <c r="IEF54" s="59"/>
      <c r="IEG54" s="59"/>
      <c r="IEH54" s="59"/>
      <c r="IEI54" s="59"/>
      <c r="IEJ54" s="59"/>
      <c r="IEK54" s="59"/>
      <c r="IEL54" s="59"/>
      <c r="IEM54" s="59"/>
      <c r="IEN54" s="59"/>
      <c r="IEO54" s="59"/>
      <c r="IEP54" s="59"/>
      <c r="IEQ54" s="59"/>
      <c r="IER54" s="60"/>
      <c r="IES54" s="60"/>
      <c r="IET54" s="69"/>
      <c r="IEU54" s="69"/>
      <c r="IEV54" s="69"/>
      <c r="IEW54" s="69"/>
      <c r="IEX54" s="69"/>
      <c r="IEY54" s="69"/>
      <c r="IEZ54" s="69"/>
      <c r="IFA54" s="69"/>
      <c r="IFB54" s="69"/>
      <c r="IFC54" s="69"/>
      <c r="IFD54" s="69"/>
      <c r="IFE54" s="69"/>
      <c r="IFF54" s="69"/>
      <c r="IFG54" s="69"/>
      <c r="IFH54" s="69"/>
      <c r="IFI54" s="69"/>
      <c r="IFJ54" s="69"/>
      <c r="IFK54" s="69"/>
      <c r="IFL54" s="69"/>
      <c r="IFM54" s="69"/>
      <c r="IFN54" s="69"/>
      <c r="IFO54" s="69"/>
      <c r="IFP54" s="69"/>
      <c r="IFQ54" s="69"/>
      <c r="IFR54" s="70"/>
      <c r="IFS54" s="71"/>
      <c r="IFT54" s="72"/>
      <c r="IFU54" s="68" t="s">
        <v>86</v>
      </c>
      <c r="IFV54" s="61">
        <f>SUM(IKU37:IKU52)</f>
        <v>0</v>
      </c>
      <c r="IFW54" s="61"/>
      <c r="IFX54" s="62"/>
      <c r="IFY54" s="62"/>
      <c r="IFZ54" s="63"/>
      <c r="IGA54" s="63"/>
      <c r="IGB54" s="63"/>
      <c r="IGC54" s="62"/>
      <c r="IGD54" s="64"/>
      <c r="IGE54" s="65"/>
      <c r="IGF54" s="66"/>
      <c r="IGG54" s="66"/>
      <c r="IGH54" s="66"/>
      <c r="IGI54" s="67"/>
      <c r="IGJ54" s="59"/>
      <c r="IGK54" s="59"/>
      <c r="IGL54" s="59"/>
      <c r="IGM54" s="59"/>
      <c r="IGN54" s="59"/>
      <c r="IGO54" s="59"/>
      <c r="IGP54" s="59"/>
      <c r="IGQ54" s="59"/>
      <c r="IGR54" s="59"/>
      <c r="IGS54" s="59"/>
      <c r="IGT54" s="59"/>
      <c r="IGU54" s="59"/>
      <c r="IGV54" s="59"/>
      <c r="IGW54" s="59"/>
      <c r="IGX54" s="59"/>
      <c r="IGY54" s="59"/>
      <c r="IGZ54" s="59"/>
      <c r="IHA54" s="59"/>
      <c r="IHB54" s="59"/>
      <c r="IHC54" s="59"/>
      <c r="IHD54" s="60"/>
      <c r="IHE54" s="60"/>
      <c r="IHF54" s="69"/>
      <c r="IHG54" s="69"/>
      <c r="IHH54" s="69"/>
      <c r="IHI54" s="69"/>
      <c r="IHJ54" s="69"/>
      <c r="IHK54" s="69"/>
      <c r="IHL54" s="69"/>
      <c r="IHM54" s="69"/>
      <c r="IHN54" s="69"/>
      <c r="IHO54" s="69"/>
      <c r="IHP54" s="69"/>
      <c r="IHQ54" s="69"/>
      <c r="IHR54" s="69"/>
      <c r="IHS54" s="69"/>
      <c r="IHT54" s="69"/>
      <c r="IHU54" s="69"/>
      <c r="IHV54" s="69"/>
      <c r="IHW54" s="69"/>
      <c r="IHX54" s="69"/>
      <c r="IHY54" s="69"/>
      <c r="IHZ54" s="69"/>
      <c r="IIA54" s="69"/>
      <c r="IIB54" s="69"/>
      <c r="IIC54" s="69"/>
      <c r="IID54" s="70"/>
      <c r="IIE54" s="71"/>
      <c r="IIF54" s="72"/>
      <c r="IIG54" s="68" t="s">
        <v>86</v>
      </c>
      <c r="IIH54" s="61">
        <f>SUM(ING37:ING52)</f>
        <v>0</v>
      </c>
      <c r="III54" s="61"/>
      <c r="IIJ54" s="62"/>
      <c r="IIK54" s="62"/>
      <c r="IIL54" s="63"/>
      <c r="IIM54" s="63"/>
      <c r="IIN54" s="63"/>
      <c r="IIO54" s="62"/>
      <c r="IIP54" s="64"/>
      <c r="IIQ54" s="65"/>
      <c r="IIR54" s="66"/>
      <c r="IIS54" s="66"/>
      <c r="IIT54" s="66"/>
      <c r="IIU54" s="67"/>
      <c r="IIV54" s="59"/>
      <c r="IIW54" s="59"/>
      <c r="IIX54" s="59"/>
      <c r="IIY54" s="59"/>
      <c r="IIZ54" s="59"/>
      <c r="IJA54" s="59"/>
      <c r="IJB54" s="59"/>
      <c r="IJC54" s="59"/>
      <c r="IJD54" s="59"/>
      <c r="IJE54" s="59"/>
      <c r="IJF54" s="59"/>
      <c r="IJG54" s="59"/>
      <c r="IJH54" s="59"/>
      <c r="IJI54" s="59"/>
      <c r="IJJ54" s="59"/>
      <c r="IJK54" s="59"/>
      <c r="IJL54" s="59"/>
      <c r="IJM54" s="59"/>
      <c r="IJN54" s="59"/>
      <c r="IJO54" s="59"/>
      <c r="IJP54" s="60"/>
      <c r="IJQ54" s="60"/>
      <c r="IJR54" s="69"/>
      <c r="IJS54" s="69"/>
      <c r="IJT54" s="69"/>
      <c r="IJU54" s="69"/>
      <c r="IJV54" s="69"/>
      <c r="IJW54" s="69"/>
      <c r="IJX54" s="69"/>
      <c r="IJY54" s="69"/>
      <c r="IJZ54" s="69"/>
      <c r="IKA54" s="69"/>
      <c r="IKB54" s="69"/>
      <c r="IKC54" s="69"/>
      <c r="IKD54" s="69"/>
      <c r="IKE54" s="69"/>
      <c r="IKF54" s="69"/>
      <c r="IKG54" s="69"/>
      <c r="IKH54" s="69"/>
      <c r="IKI54" s="69"/>
      <c r="IKJ54" s="69"/>
      <c r="IKK54" s="69"/>
      <c r="IKL54" s="69"/>
      <c r="IKM54" s="69"/>
      <c r="IKN54" s="69"/>
      <c r="IKO54" s="69"/>
      <c r="IKP54" s="70"/>
      <c r="IKQ54" s="71"/>
      <c r="IKR54" s="72"/>
      <c r="IKS54" s="68" t="s">
        <v>86</v>
      </c>
      <c r="IKT54" s="61">
        <f>SUM(IPS37:IPS52)</f>
        <v>0</v>
      </c>
      <c r="IKU54" s="61"/>
      <c r="IKV54" s="62"/>
      <c r="IKW54" s="62"/>
      <c r="IKX54" s="63"/>
      <c r="IKY54" s="63"/>
      <c r="IKZ54" s="63"/>
      <c r="ILA54" s="62"/>
      <c r="ILB54" s="64"/>
      <c r="ILC54" s="65"/>
      <c r="ILD54" s="66"/>
      <c r="ILE54" s="66"/>
      <c r="ILF54" s="66"/>
      <c r="ILG54" s="67"/>
      <c r="ILH54" s="59"/>
      <c r="ILI54" s="59"/>
      <c r="ILJ54" s="59"/>
      <c r="ILK54" s="59"/>
      <c r="ILL54" s="59"/>
      <c r="ILM54" s="59"/>
      <c r="ILN54" s="59"/>
      <c r="ILO54" s="59"/>
      <c r="ILP54" s="59"/>
      <c r="ILQ54" s="59"/>
      <c r="ILR54" s="59"/>
      <c r="ILS54" s="59"/>
      <c r="ILT54" s="59"/>
      <c r="ILU54" s="59"/>
      <c r="ILV54" s="59"/>
      <c r="ILW54" s="59"/>
      <c r="ILX54" s="59"/>
      <c r="ILY54" s="59"/>
      <c r="ILZ54" s="59"/>
      <c r="IMA54" s="59"/>
      <c r="IMB54" s="60"/>
      <c r="IMC54" s="60"/>
      <c r="IMD54" s="69"/>
      <c r="IME54" s="69"/>
      <c r="IMF54" s="69"/>
      <c r="IMG54" s="69"/>
      <c r="IMH54" s="69"/>
      <c r="IMI54" s="69"/>
      <c r="IMJ54" s="69"/>
      <c r="IMK54" s="69"/>
      <c r="IML54" s="69"/>
      <c r="IMM54" s="69"/>
      <c r="IMN54" s="69"/>
      <c r="IMO54" s="69"/>
      <c r="IMP54" s="69"/>
      <c r="IMQ54" s="69"/>
      <c r="IMR54" s="69"/>
      <c r="IMS54" s="69"/>
      <c r="IMT54" s="69"/>
      <c r="IMU54" s="69"/>
      <c r="IMV54" s="69"/>
      <c r="IMW54" s="69"/>
      <c r="IMX54" s="69"/>
      <c r="IMY54" s="69"/>
      <c r="IMZ54" s="69"/>
      <c r="INA54" s="69"/>
      <c r="INB54" s="70"/>
      <c r="INC54" s="71"/>
      <c r="IND54" s="72"/>
      <c r="INE54" s="68" t="s">
        <v>86</v>
      </c>
      <c r="INF54" s="61">
        <f>SUM(ISE37:ISE52)</f>
        <v>0</v>
      </c>
      <c r="ING54" s="61"/>
      <c r="INH54" s="62"/>
      <c r="INI54" s="62"/>
      <c r="INJ54" s="63"/>
      <c r="INK54" s="63"/>
      <c r="INL54" s="63"/>
      <c r="INM54" s="62"/>
      <c r="INN54" s="64"/>
      <c r="INO54" s="65"/>
      <c r="INP54" s="66"/>
      <c r="INQ54" s="66"/>
      <c r="INR54" s="66"/>
      <c r="INS54" s="67"/>
      <c r="INT54" s="59"/>
      <c r="INU54" s="59"/>
      <c r="INV54" s="59"/>
      <c r="INW54" s="59"/>
      <c r="INX54" s="59"/>
      <c r="INY54" s="59"/>
      <c r="INZ54" s="59"/>
      <c r="IOA54" s="59"/>
      <c r="IOB54" s="59"/>
      <c r="IOC54" s="59"/>
      <c r="IOD54" s="59"/>
      <c r="IOE54" s="59"/>
      <c r="IOF54" s="59"/>
      <c r="IOG54" s="59"/>
      <c r="IOH54" s="59"/>
      <c r="IOI54" s="59"/>
      <c r="IOJ54" s="59"/>
      <c r="IOK54" s="59"/>
      <c r="IOL54" s="59"/>
      <c r="IOM54" s="59"/>
      <c r="ION54" s="60"/>
      <c r="IOO54" s="60"/>
      <c r="IOP54" s="69"/>
      <c r="IOQ54" s="69"/>
      <c r="IOR54" s="69"/>
      <c r="IOS54" s="69"/>
      <c r="IOT54" s="69"/>
      <c r="IOU54" s="69"/>
      <c r="IOV54" s="69"/>
      <c r="IOW54" s="69"/>
      <c r="IOX54" s="69"/>
      <c r="IOY54" s="69"/>
      <c r="IOZ54" s="69"/>
      <c r="IPA54" s="69"/>
      <c r="IPB54" s="69"/>
      <c r="IPC54" s="69"/>
      <c r="IPD54" s="69"/>
      <c r="IPE54" s="69"/>
      <c r="IPF54" s="69"/>
      <c r="IPG54" s="69"/>
      <c r="IPH54" s="69"/>
      <c r="IPI54" s="69"/>
      <c r="IPJ54" s="69"/>
      <c r="IPK54" s="69"/>
      <c r="IPL54" s="69"/>
      <c r="IPM54" s="69"/>
      <c r="IPN54" s="70"/>
      <c r="IPO54" s="71"/>
      <c r="IPP54" s="72"/>
      <c r="IPQ54" s="68" t="s">
        <v>86</v>
      </c>
      <c r="IPR54" s="61">
        <f>SUM(IUQ37:IUQ52)</f>
        <v>0</v>
      </c>
      <c r="IPS54" s="61"/>
      <c r="IPT54" s="62"/>
      <c r="IPU54" s="62"/>
      <c r="IPV54" s="63"/>
      <c r="IPW54" s="63"/>
      <c r="IPX54" s="63"/>
      <c r="IPY54" s="62"/>
      <c r="IPZ54" s="64"/>
      <c r="IQA54" s="65"/>
      <c r="IQB54" s="66"/>
      <c r="IQC54" s="66"/>
      <c r="IQD54" s="66"/>
      <c r="IQE54" s="67"/>
      <c r="IQF54" s="59"/>
      <c r="IQG54" s="59"/>
      <c r="IQH54" s="59"/>
      <c r="IQI54" s="59"/>
      <c r="IQJ54" s="59"/>
      <c r="IQK54" s="59"/>
      <c r="IQL54" s="59"/>
      <c r="IQM54" s="59"/>
      <c r="IQN54" s="59"/>
      <c r="IQO54" s="59"/>
      <c r="IQP54" s="59"/>
      <c r="IQQ54" s="59"/>
      <c r="IQR54" s="59"/>
      <c r="IQS54" s="59"/>
      <c r="IQT54" s="59"/>
      <c r="IQU54" s="59"/>
      <c r="IQV54" s="59"/>
      <c r="IQW54" s="59"/>
      <c r="IQX54" s="59"/>
      <c r="IQY54" s="59"/>
      <c r="IQZ54" s="60"/>
      <c r="IRA54" s="60"/>
      <c r="IRB54" s="69"/>
      <c r="IRC54" s="69"/>
      <c r="IRD54" s="69"/>
      <c r="IRE54" s="69"/>
      <c r="IRF54" s="69"/>
      <c r="IRG54" s="69"/>
      <c r="IRH54" s="69"/>
      <c r="IRI54" s="69"/>
      <c r="IRJ54" s="69"/>
      <c r="IRK54" s="69"/>
      <c r="IRL54" s="69"/>
      <c r="IRM54" s="69"/>
      <c r="IRN54" s="69"/>
      <c r="IRO54" s="69"/>
      <c r="IRP54" s="69"/>
      <c r="IRQ54" s="69"/>
      <c r="IRR54" s="69"/>
      <c r="IRS54" s="69"/>
      <c r="IRT54" s="69"/>
      <c r="IRU54" s="69"/>
      <c r="IRV54" s="69"/>
      <c r="IRW54" s="69"/>
      <c r="IRX54" s="69"/>
      <c r="IRY54" s="69"/>
      <c r="IRZ54" s="70"/>
      <c r="ISA54" s="71"/>
      <c r="ISB54" s="72"/>
      <c r="ISC54" s="68" t="s">
        <v>86</v>
      </c>
      <c r="ISD54" s="61">
        <f>SUM(IXC37:IXC52)</f>
        <v>0</v>
      </c>
      <c r="ISE54" s="61"/>
      <c r="ISF54" s="62"/>
      <c r="ISG54" s="62"/>
      <c r="ISH54" s="63"/>
      <c r="ISI54" s="63"/>
      <c r="ISJ54" s="63"/>
      <c r="ISK54" s="62"/>
      <c r="ISL54" s="64"/>
      <c r="ISM54" s="65"/>
      <c r="ISN54" s="66"/>
      <c r="ISO54" s="66"/>
      <c r="ISP54" s="66"/>
      <c r="ISQ54" s="67"/>
      <c r="ISR54" s="59"/>
      <c r="ISS54" s="59"/>
      <c r="IST54" s="59"/>
      <c r="ISU54" s="59"/>
      <c r="ISV54" s="59"/>
      <c r="ISW54" s="59"/>
      <c r="ISX54" s="59"/>
      <c r="ISY54" s="59"/>
      <c r="ISZ54" s="59"/>
      <c r="ITA54" s="59"/>
      <c r="ITB54" s="59"/>
      <c r="ITC54" s="59"/>
      <c r="ITD54" s="59"/>
      <c r="ITE54" s="59"/>
      <c r="ITF54" s="59"/>
      <c r="ITG54" s="59"/>
      <c r="ITH54" s="59"/>
      <c r="ITI54" s="59"/>
      <c r="ITJ54" s="59"/>
      <c r="ITK54" s="59"/>
      <c r="ITL54" s="60"/>
      <c r="ITM54" s="60"/>
      <c r="ITN54" s="69"/>
      <c r="ITO54" s="69"/>
      <c r="ITP54" s="69"/>
      <c r="ITQ54" s="69"/>
      <c r="ITR54" s="69"/>
      <c r="ITS54" s="69"/>
      <c r="ITT54" s="69"/>
      <c r="ITU54" s="69"/>
      <c r="ITV54" s="69"/>
      <c r="ITW54" s="69"/>
      <c r="ITX54" s="69"/>
      <c r="ITY54" s="69"/>
      <c r="ITZ54" s="69"/>
      <c r="IUA54" s="69"/>
      <c r="IUB54" s="69"/>
      <c r="IUC54" s="69"/>
      <c r="IUD54" s="69"/>
      <c r="IUE54" s="69"/>
      <c r="IUF54" s="69"/>
      <c r="IUG54" s="69"/>
      <c r="IUH54" s="69"/>
      <c r="IUI54" s="69"/>
      <c r="IUJ54" s="69"/>
      <c r="IUK54" s="69"/>
      <c r="IUL54" s="70"/>
      <c r="IUM54" s="71"/>
      <c r="IUN54" s="72"/>
      <c r="IUO54" s="68" t="s">
        <v>86</v>
      </c>
      <c r="IUP54" s="61">
        <f>SUM(IZO37:IZO52)</f>
        <v>0</v>
      </c>
      <c r="IUQ54" s="61"/>
      <c r="IUR54" s="62"/>
      <c r="IUS54" s="62"/>
      <c r="IUT54" s="63"/>
      <c r="IUU54" s="63"/>
      <c r="IUV54" s="63"/>
      <c r="IUW54" s="62"/>
      <c r="IUX54" s="64"/>
      <c r="IUY54" s="65"/>
      <c r="IUZ54" s="66"/>
      <c r="IVA54" s="66"/>
      <c r="IVB54" s="66"/>
      <c r="IVC54" s="67"/>
      <c r="IVD54" s="59"/>
      <c r="IVE54" s="59"/>
      <c r="IVF54" s="59"/>
      <c r="IVG54" s="59"/>
      <c r="IVH54" s="59"/>
      <c r="IVI54" s="59"/>
      <c r="IVJ54" s="59"/>
      <c r="IVK54" s="59"/>
      <c r="IVL54" s="59"/>
      <c r="IVM54" s="59"/>
      <c r="IVN54" s="59"/>
      <c r="IVO54" s="59"/>
      <c r="IVP54" s="59"/>
      <c r="IVQ54" s="59"/>
      <c r="IVR54" s="59"/>
      <c r="IVS54" s="59"/>
      <c r="IVT54" s="59"/>
      <c r="IVU54" s="59"/>
      <c r="IVV54" s="59"/>
      <c r="IVW54" s="59"/>
      <c r="IVX54" s="60"/>
      <c r="IVY54" s="60"/>
      <c r="IVZ54" s="69"/>
      <c r="IWA54" s="69"/>
      <c r="IWB54" s="69"/>
      <c r="IWC54" s="69"/>
      <c r="IWD54" s="69"/>
      <c r="IWE54" s="69"/>
      <c r="IWF54" s="69"/>
      <c r="IWG54" s="69"/>
      <c r="IWH54" s="69"/>
      <c r="IWI54" s="69"/>
      <c r="IWJ54" s="69"/>
      <c r="IWK54" s="69"/>
      <c r="IWL54" s="69"/>
      <c r="IWM54" s="69"/>
      <c r="IWN54" s="69"/>
      <c r="IWO54" s="69"/>
      <c r="IWP54" s="69"/>
      <c r="IWQ54" s="69"/>
      <c r="IWR54" s="69"/>
      <c r="IWS54" s="69"/>
      <c r="IWT54" s="69"/>
      <c r="IWU54" s="69"/>
      <c r="IWV54" s="69"/>
      <c r="IWW54" s="69"/>
      <c r="IWX54" s="70"/>
      <c r="IWY54" s="71"/>
      <c r="IWZ54" s="72"/>
      <c r="IXA54" s="68" t="s">
        <v>86</v>
      </c>
      <c r="IXB54" s="61">
        <f>SUM(JCA37:JCA52)</f>
        <v>0</v>
      </c>
      <c r="IXC54" s="61"/>
      <c r="IXD54" s="62"/>
      <c r="IXE54" s="62"/>
      <c r="IXF54" s="63"/>
      <c r="IXG54" s="63"/>
      <c r="IXH54" s="63"/>
      <c r="IXI54" s="62"/>
      <c r="IXJ54" s="64"/>
      <c r="IXK54" s="65"/>
      <c r="IXL54" s="66"/>
      <c r="IXM54" s="66"/>
      <c r="IXN54" s="66"/>
      <c r="IXO54" s="67"/>
      <c r="IXP54" s="59"/>
      <c r="IXQ54" s="59"/>
      <c r="IXR54" s="59"/>
      <c r="IXS54" s="59"/>
      <c r="IXT54" s="59"/>
      <c r="IXU54" s="59"/>
      <c r="IXV54" s="59"/>
      <c r="IXW54" s="59"/>
      <c r="IXX54" s="59"/>
      <c r="IXY54" s="59"/>
      <c r="IXZ54" s="59"/>
      <c r="IYA54" s="59"/>
      <c r="IYB54" s="59"/>
      <c r="IYC54" s="59"/>
      <c r="IYD54" s="59"/>
      <c r="IYE54" s="59"/>
      <c r="IYF54" s="59"/>
      <c r="IYG54" s="59"/>
      <c r="IYH54" s="59"/>
      <c r="IYI54" s="59"/>
      <c r="IYJ54" s="60"/>
      <c r="IYK54" s="60"/>
      <c r="IYL54" s="69"/>
      <c r="IYM54" s="69"/>
      <c r="IYN54" s="69"/>
      <c r="IYO54" s="69"/>
      <c r="IYP54" s="69"/>
      <c r="IYQ54" s="69"/>
      <c r="IYR54" s="69"/>
      <c r="IYS54" s="69"/>
      <c r="IYT54" s="69"/>
      <c r="IYU54" s="69"/>
      <c r="IYV54" s="69"/>
      <c r="IYW54" s="69"/>
      <c r="IYX54" s="69"/>
      <c r="IYY54" s="69"/>
      <c r="IYZ54" s="69"/>
      <c r="IZA54" s="69"/>
      <c r="IZB54" s="69"/>
      <c r="IZC54" s="69"/>
      <c r="IZD54" s="69"/>
      <c r="IZE54" s="69"/>
      <c r="IZF54" s="69"/>
      <c r="IZG54" s="69"/>
      <c r="IZH54" s="69"/>
      <c r="IZI54" s="69"/>
      <c r="IZJ54" s="70"/>
      <c r="IZK54" s="71"/>
      <c r="IZL54" s="72"/>
      <c r="IZM54" s="68" t="s">
        <v>86</v>
      </c>
      <c r="IZN54" s="61">
        <f>SUM(JEM37:JEM52)</f>
        <v>0</v>
      </c>
      <c r="IZO54" s="61"/>
      <c r="IZP54" s="62"/>
      <c r="IZQ54" s="62"/>
      <c r="IZR54" s="63"/>
      <c r="IZS54" s="63"/>
      <c r="IZT54" s="63"/>
      <c r="IZU54" s="62"/>
      <c r="IZV54" s="64"/>
      <c r="IZW54" s="65"/>
      <c r="IZX54" s="66"/>
      <c r="IZY54" s="66"/>
      <c r="IZZ54" s="66"/>
      <c r="JAA54" s="67"/>
      <c r="JAB54" s="59"/>
      <c r="JAC54" s="59"/>
      <c r="JAD54" s="59"/>
      <c r="JAE54" s="59"/>
      <c r="JAF54" s="59"/>
      <c r="JAG54" s="59"/>
      <c r="JAH54" s="59"/>
      <c r="JAI54" s="59"/>
      <c r="JAJ54" s="59"/>
      <c r="JAK54" s="59"/>
      <c r="JAL54" s="59"/>
      <c r="JAM54" s="59"/>
      <c r="JAN54" s="59"/>
      <c r="JAO54" s="59"/>
      <c r="JAP54" s="59"/>
      <c r="JAQ54" s="59"/>
      <c r="JAR54" s="59"/>
      <c r="JAS54" s="59"/>
      <c r="JAT54" s="59"/>
      <c r="JAU54" s="59"/>
      <c r="JAV54" s="60"/>
      <c r="JAW54" s="60"/>
      <c r="JAX54" s="69"/>
      <c r="JAY54" s="69"/>
      <c r="JAZ54" s="69"/>
      <c r="JBA54" s="69"/>
      <c r="JBB54" s="69"/>
      <c r="JBC54" s="69"/>
      <c r="JBD54" s="69"/>
      <c r="JBE54" s="69"/>
      <c r="JBF54" s="69"/>
      <c r="JBG54" s="69"/>
      <c r="JBH54" s="69"/>
      <c r="JBI54" s="69"/>
      <c r="JBJ54" s="69"/>
      <c r="JBK54" s="69"/>
      <c r="JBL54" s="69"/>
      <c r="JBM54" s="69"/>
      <c r="JBN54" s="69"/>
      <c r="JBO54" s="69"/>
      <c r="JBP54" s="69"/>
      <c r="JBQ54" s="69"/>
      <c r="JBR54" s="69"/>
      <c r="JBS54" s="69"/>
      <c r="JBT54" s="69"/>
      <c r="JBU54" s="69"/>
      <c r="JBV54" s="70"/>
      <c r="JBW54" s="71"/>
      <c r="JBX54" s="72"/>
      <c r="JBY54" s="68" t="s">
        <v>86</v>
      </c>
      <c r="JBZ54" s="61">
        <f>SUM(JGY37:JGY52)</f>
        <v>0</v>
      </c>
      <c r="JCA54" s="61"/>
      <c r="JCB54" s="62"/>
      <c r="JCC54" s="62"/>
      <c r="JCD54" s="63"/>
      <c r="JCE54" s="63"/>
      <c r="JCF54" s="63"/>
      <c r="JCG54" s="62"/>
      <c r="JCH54" s="64"/>
      <c r="JCI54" s="65"/>
      <c r="JCJ54" s="66"/>
      <c r="JCK54" s="66"/>
      <c r="JCL54" s="66"/>
      <c r="JCM54" s="67"/>
      <c r="JCN54" s="59"/>
      <c r="JCO54" s="59"/>
      <c r="JCP54" s="59"/>
      <c r="JCQ54" s="59"/>
      <c r="JCR54" s="59"/>
      <c r="JCS54" s="59"/>
      <c r="JCT54" s="59"/>
      <c r="JCU54" s="59"/>
      <c r="JCV54" s="59"/>
      <c r="JCW54" s="59"/>
      <c r="JCX54" s="59"/>
      <c r="JCY54" s="59"/>
      <c r="JCZ54" s="59"/>
      <c r="JDA54" s="59"/>
      <c r="JDB54" s="59"/>
      <c r="JDC54" s="59"/>
      <c r="JDD54" s="59"/>
      <c r="JDE54" s="59"/>
      <c r="JDF54" s="59"/>
      <c r="JDG54" s="59"/>
      <c r="JDH54" s="60"/>
      <c r="JDI54" s="60"/>
      <c r="JDJ54" s="69"/>
      <c r="JDK54" s="69"/>
      <c r="JDL54" s="69"/>
      <c r="JDM54" s="69"/>
      <c r="JDN54" s="69"/>
      <c r="JDO54" s="69"/>
      <c r="JDP54" s="69"/>
      <c r="JDQ54" s="69"/>
      <c r="JDR54" s="69"/>
      <c r="JDS54" s="69"/>
      <c r="JDT54" s="69"/>
      <c r="JDU54" s="69"/>
      <c r="JDV54" s="69"/>
      <c r="JDW54" s="69"/>
      <c r="JDX54" s="69"/>
      <c r="JDY54" s="69"/>
      <c r="JDZ54" s="69"/>
      <c r="JEA54" s="69"/>
      <c r="JEB54" s="69"/>
      <c r="JEC54" s="69"/>
      <c r="JED54" s="69"/>
      <c r="JEE54" s="69"/>
      <c r="JEF54" s="69"/>
      <c r="JEG54" s="69"/>
      <c r="JEH54" s="70"/>
      <c r="JEI54" s="71"/>
      <c r="JEJ54" s="72"/>
      <c r="JEK54" s="68" t="s">
        <v>86</v>
      </c>
      <c r="JEL54" s="61">
        <f>SUM(JJK37:JJK52)</f>
        <v>0</v>
      </c>
      <c r="JEM54" s="61"/>
      <c r="JEN54" s="62"/>
      <c r="JEO54" s="62"/>
      <c r="JEP54" s="63"/>
      <c r="JEQ54" s="63"/>
      <c r="JER54" s="63"/>
      <c r="JES54" s="62"/>
      <c r="JET54" s="64"/>
      <c r="JEU54" s="65"/>
      <c r="JEV54" s="66"/>
      <c r="JEW54" s="66"/>
      <c r="JEX54" s="66"/>
      <c r="JEY54" s="67"/>
      <c r="JEZ54" s="59"/>
      <c r="JFA54" s="59"/>
      <c r="JFB54" s="59"/>
      <c r="JFC54" s="59"/>
      <c r="JFD54" s="59"/>
      <c r="JFE54" s="59"/>
      <c r="JFF54" s="59"/>
      <c r="JFG54" s="59"/>
      <c r="JFH54" s="59"/>
      <c r="JFI54" s="59"/>
      <c r="JFJ54" s="59"/>
      <c r="JFK54" s="59"/>
      <c r="JFL54" s="59"/>
      <c r="JFM54" s="59"/>
      <c r="JFN54" s="59"/>
      <c r="JFO54" s="59"/>
      <c r="JFP54" s="59"/>
      <c r="JFQ54" s="59"/>
      <c r="JFR54" s="59"/>
      <c r="JFS54" s="59"/>
      <c r="JFT54" s="60"/>
      <c r="JFU54" s="60"/>
      <c r="JFV54" s="69"/>
      <c r="JFW54" s="69"/>
      <c r="JFX54" s="69"/>
      <c r="JFY54" s="69"/>
      <c r="JFZ54" s="69"/>
      <c r="JGA54" s="69"/>
      <c r="JGB54" s="69"/>
      <c r="JGC54" s="69"/>
      <c r="JGD54" s="69"/>
      <c r="JGE54" s="69"/>
      <c r="JGF54" s="69"/>
      <c r="JGG54" s="69"/>
      <c r="JGH54" s="69"/>
      <c r="JGI54" s="69"/>
      <c r="JGJ54" s="69"/>
      <c r="JGK54" s="69"/>
      <c r="JGL54" s="69"/>
      <c r="JGM54" s="69"/>
      <c r="JGN54" s="69"/>
      <c r="JGO54" s="69"/>
      <c r="JGP54" s="69"/>
      <c r="JGQ54" s="69"/>
      <c r="JGR54" s="69"/>
      <c r="JGS54" s="69"/>
      <c r="JGT54" s="70"/>
      <c r="JGU54" s="71"/>
      <c r="JGV54" s="72"/>
      <c r="JGW54" s="68" t="s">
        <v>86</v>
      </c>
      <c r="JGX54" s="61">
        <f>SUM(JLW37:JLW52)</f>
        <v>0</v>
      </c>
      <c r="JGY54" s="61"/>
      <c r="JGZ54" s="62"/>
      <c r="JHA54" s="62"/>
      <c r="JHB54" s="63"/>
      <c r="JHC54" s="63"/>
      <c r="JHD54" s="63"/>
      <c r="JHE54" s="62"/>
      <c r="JHF54" s="64"/>
      <c r="JHG54" s="65"/>
      <c r="JHH54" s="66"/>
      <c r="JHI54" s="66"/>
      <c r="JHJ54" s="66"/>
      <c r="JHK54" s="67"/>
      <c r="JHL54" s="59"/>
      <c r="JHM54" s="59"/>
      <c r="JHN54" s="59"/>
      <c r="JHO54" s="59"/>
      <c r="JHP54" s="59"/>
      <c r="JHQ54" s="59"/>
      <c r="JHR54" s="59"/>
      <c r="JHS54" s="59"/>
      <c r="JHT54" s="59"/>
      <c r="JHU54" s="59"/>
      <c r="JHV54" s="59"/>
      <c r="JHW54" s="59"/>
      <c r="JHX54" s="59"/>
      <c r="JHY54" s="59"/>
      <c r="JHZ54" s="59"/>
      <c r="JIA54" s="59"/>
      <c r="JIB54" s="59"/>
      <c r="JIC54" s="59"/>
      <c r="JID54" s="59"/>
      <c r="JIE54" s="59"/>
      <c r="JIF54" s="60"/>
      <c r="JIG54" s="60"/>
      <c r="JIH54" s="69"/>
      <c r="JII54" s="69"/>
      <c r="JIJ54" s="69"/>
      <c r="JIK54" s="69"/>
      <c r="JIL54" s="69"/>
      <c r="JIM54" s="69"/>
      <c r="JIN54" s="69"/>
      <c r="JIO54" s="69"/>
      <c r="JIP54" s="69"/>
      <c r="JIQ54" s="69"/>
      <c r="JIR54" s="69"/>
      <c r="JIS54" s="69"/>
      <c r="JIT54" s="69"/>
      <c r="JIU54" s="69"/>
      <c r="JIV54" s="69"/>
      <c r="JIW54" s="69"/>
      <c r="JIX54" s="69"/>
      <c r="JIY54" s="69"/>
      <c r="JIZ54" s="69"/>
      <c r="JJA54" s="69"/>
      <c r="JJB54" s="69"/>
      <c r="JJC54" s="69"/>
      <c r="JJD54" s="69"/>
      <c r="JJE54" s="69"/>
      <c r="JJF54" s="70"/>
      <c r="JJG54" s="71"/>
      <c r="JJH54" s="72"/>
      <c r="JJI54" s="68" t="s">
        <v>86</v>
      </c>
      <c r="JJJ54" s="61">
        <f>SUM(JOI37:JOI52)</f>
        <v>0</v>
      </c>
      <c r="JJK54" s="61"/>
      <c r="JJL54" s="62"/>
      <c r="JJM54" s="62"/>
      <c r="JJN54" s="63"/>
      <c r="JJO54" s="63"/>
      <c r="JJP54" s="63"/>
      <c r="JJQ54" s="62"/>
      <c r="JJR54" s="64"/>
      <c r="JJS54" s="65"/>
      <c r="JJT54" s="66"/>
      <c r="JJU54" s="66"/>
      <c r="JJV54" s="66"/>
      <c r="JJW54" s="67"/>
      <c r="JJX54" s="59"/>
      <c r="JJY54" s="59"/>
      <c r="JJZ54" s="59"/>
      <c r="JKA54" s="59"/>
      <c r="JKB54" s="59"/>
      <c r="JKC54" s="59"/>
      <c r="JKD54" s="59"/>
      <c r="JKE54" s="59"/>
      <c r="JKF54" s="59"/>
      <c r="JKG54" s="59"/>
      <c r="JKH54" s="59"/>
      <c r="JKI54" s="59"/>
      <c r="JKJ54" s="59"/>
      <c r="JKK54" s="59"/>
      <c r="JKL54" s="59"/>
      <c r="JKM54" s="59"/>
      <c r="JKN54" s="59"/>
      <c r="JKO54" s="59"/>
      <c r="JKP54" s="59"/>
      <c r="JKQ54" s="59"/>
      <c r="JKR54" s="60"/>
      <c r="JKS54" s="60"/>
      <c r="JKT54" s="69"/>
      <c r="JKU54" s="69"/>
      <c r="JKV54" s="69"/>
      <c r="JKW54" s="69"/>
      <c r="JKX54" s="69"/>
      <c r="JKY54" s="69"/>
      <c r="JKZ54" s="69"/>
      <c r="JLA54" s="69"/>
      <c r="JLB54" s="69"/>
      <c r="JLC54" s="69"/>
      <c r="JLD54" s="69"/>
      <c r="JLE54" s="69"/>
      <c r="JLF54" s="69"/>
      <c r="JLG54" s="69"/>
      <c r="JLH54" s="69"/>
      <c r="JLI54" s="69"/>
      <c r="JLJ54" s="69"/>
      <c r="JLK54" s="69"/>
      <c r="JLL54" s="69"/>
      <c r="JLM54" s="69"/>
      <c r="JLN54" s="69"/>
      <c r="JLO54" s="69"/>
      <c r="JLP54" s="69"/>
      <c r="JLQ54" s="69"/>
      <c r="JLR54" s="70"/>
      <c r="JLS54" s="71"/>
      <c r="JLT54" s="72"/>
      <c r="JLU54" s="68" t="s">
        <v>86</v>
      </c>
      <c r="JLV54" s="61">
        <f>SUM(JQU37:JQU52)</f>
        <v>0</v>
      </c>
      <c r="JLW54" s="61"/>
      <c r="JLX54" s="62"/>
      <c r="JLY54" s="62"/>
      <c r="JLZ54" s="63"/>
      <c r="JMA54" s="63"/>
      <c r="JMB54" s="63"/>
      <c r="JMC54" s="62"/>
      <c r="JMD54" s="64"/>
      <c r="JME54" s="65"/>
      <c r="JMF54" s="66"/>
      <c r="JMG54" s="66"/>
      <c r="JMH54" s="66"/>
      <c r="JMI54" s="67"/>
      <c r="JMJ54" s="59"/>
      <c r="JMK54" s="59"/>
      <c r="JML54" s="59"/>
      <c r="JMM54" s="59"/>
      <c r="JMN54" s="59"/>
      <c r="JMO54" s="59"/>
      <c r="JMP54" s="59"/>
      <c r="JMQ54" s="59"/>
      <c r="JMR54" s="59"/>
      <c r="JMS54" s="59"/>
      <c r="JMT54" s="59"/>
      <c r="JMU54" s="59"/>
      <c r="JMV54" s="59"/>
      <c r="JMW54" s="59"/>
      <c r="JMX54" s="59"/>
      <c r="JMY54" s="59"/>
      <c r="JMZ54" s="59"/>
      <c r="JNA54" s="59"/>
      <c r="JNB54" s="59"/>
      <c r="JNC54" s="59"/>
      <c r="JND54" s="60"/>
      <c r="JNE54" s="60"/>
      <c r="JNF54" s="69"/>
      <c r="JNG54" s="69"/>
      <c r="JNH54" s="69"/>
      <c r="JNI54" s="69"/>
      <c r="JNJ54" s="69"/>
      <c r="JNK54" s="69"/>
      <c r="JNL54" s="69"/>
      <c r="JNM54" s="69"/>
      <c r="JNN54" s="69"/>
      <c r="JNO54" s="69"/>
      <c r="JNP54" s="69"/>
      <c r="JNQ54" s="69"/>
      <c r="JNR54" s="69"/>
      <c r="JNS54" s="69"/>
      <c r="JNT54" s="69"/>
      <c r="JNU54" s="69"/>
      <c r="JNV54" s="69"/>
      <c r="JNW54" s="69"/>
      <c r="JNX54" s="69"/>
      <c r="JNY54" s="69"/>
      <c r="JNZ54" s="69"/>
      <c r="JOA54" s="69"/>
      <c r="JOB54" s="69"/>
      <c r="JOC54" s="69"/>
      <c r="JOD54" s="70"/>
      <c r="JOE54" s="71"/>
      <c r="JOF54" s="72"/>
      <c r="JOG54" s="68" t="s">
        <v>86</v>
      </c>
      <c r="JOH54" s="61">
        <f>SUM(JTG37:JTG52)</f>
        <v>0</v>
      </c>
      <c r="JOI54" s="61"/>
      <c r="JOJ54" s="62"/>
      <c r="JOK54" s="62"/>
      <c r="JOL54" s="63"/>
      <c r="JOM54" s="63"/>
      <c r="JON54" s="63"/>
      <c r="JOO54" s="62"/>
      <c r="JOP54" s="64"/>
      <c r="JOQ54" s="65"/>
      <c r="JOR54" s="66"/>
      <c r="JOS54" s="66"/>
      <c r="JOT54" s="66"/>
      <c r="JOU54" s="67"/>
      <c r="JOV54" s="59"/>
      <c r="JOW54" s="59"/>
      <c r="JOX54" s="59"/>
      <c r="JOY54" s="59"/>
      <c r="JOZ54" s="59"/>
      <c r="JPA54" s="59"/>
      <c r="JPB54" s="59"/>
      <c r="JPC54" s="59"/>
      <c r="JPD54" s="59"/>
      <c r="JPE54" s="59"/>
      <c r="JPF54" s="59"/>
      <c r="JPG54" s="59"/>
      <c r="JPH54" s="59"/>
      <c r="JPI54" s="59"/>
      <c r="JPJ54" s="59"/>
      <c r="JPK54" s="59"/>
      <c r="JPL54" s="59"/>
      <c r="JPM54" s="59"/>
      <c r="JPN54" s="59"/>
      <c r="JPO54" s="59"/>
      <c r="JPP54" s="60"/>
      <c r="JPQ54" s="60"/>
      <c r="JPR54" s="69"/>
      <c r="JPS54" s="69"/>
      <c r="JPT54" s="69"/>
      <c r="JPU54" s="69"/>
      <c r="JPV54" s="69"/>
      <c r="JPW54" s="69"/>
      <c r="JPX54" s="69"/>
      <c r="JPY54" s="69"/>
      <c r="JPZ54" s="69"/>
      <c r="JQA54" s="69"/>
      <c r="JQB54" s="69"/>
      <c r="JQC54" s="69"/>
      <c r="JQD54" s="69"/>
      <c r="JQE54" s="69"/>
      <c r="JQF54" s="69"/>
      <c r="JQG54" s="69"/>
      <c r="JQH54" s="69"/>
      <c r="JQI54" s="69"/>
      <c r="JQJ54" s="69"/>
      <c r="JQK54" s="69"/>
      <c r="JQL54" s="69"/>
      <c r="JQM54" s="69"/>
      <c r="JQN54" s="69"/>
      <c r="JQO54" s="69"/>
      <c r="JQP54" s="70"/>
      <c r="JQQ54" s="71"/>
      <c r="JQR54" s="72"/>
      <c r="JQS54" s="68" t="s">
        <v>86</v>
      </c>
      <c r="JQT54" s="61">
        <f>SUM(JVS37:JVS52)</f>
        <v>0</v>
      </c>
      <c r="JQU54" s="61"/>
      <c r="JQV54" s="62"/>
      <c r="JQW54" s="62"/>
      <c r="JQX54" s="63"/>
      <c r="JQY54" s="63"/>
      <c r="JQZ54" s="63"/>
      <c r="JRA54" s="62"/>
      <c r="JRB54" s="64"/>
      <c r="JRC54" s="65"/>
      <c r="JRD54" s="66"/>
      <c r="JRE54" s="66"/>
      <c r="JRF54" s="66"/>
      <c r="JRG54" s="67"/>
      <c r="JRH54" s="59"/>
      <c r="JRI54" s="59"/>
      <c r="JRJ54" s="59"/>
      <c r="JRK54" s="59"/>
      <c r="JRL54" s="59"/>
      <c r="JRM54" s="59"/>
      <c r="JRN54" s="59"/>
      <c r="JRO54" s="59"/>
      <c r="JRP54" s="59"/>
      <c r="JRQ54" s="59"/>
      <c r="JRR54" s="59"/>
      <c r="JRS54" s="59"/>
      <c r="JRT54" s="59"/>
      <c r="JRU54" s="59"/>
      <c r="JRV54" s="59"/>
      <c r="JRW54" s="59"/>
      <c r="JRX54" s="59"/>
      <c r="JRY54" s="59"/>
      <c r="JRZ54" s="59"/>
      <c r="JSA54" s="59"/>
      <c r="JSB54" s="60"/>
      <c r="JSC54" s="60"/>
      <c r="JSD54" s="69"/>
      <c r="JSE54" s="69"/>
      <c r="JSF54" s="69"/>
      <c r="JSG54" s="69"/>
      <c r="JSH54" s="69"/>
      <c r="JSI54" s="69"/>
      <c r="JSJ54" s="69"/>
      <c r="JSK54" s="69"/>
      <c r="JSL54" s="69"/>
      <c r="JSM54" s="69"/>
      <c r="JSN54" s="69"/>
      <c r="JSO54" s="69"/>
      <c r="JSP54" s="69"/>
      <c r="JSQ54" s="69"/>
      <c r="JSR54" s="69"/>
      <c r="JSS54" s="69"/>
      <c r="JST54" s="69"/>
      <c r="JSU54" s="69"/>
      <c r="JSV54" s="69"/>
      <c r="JSW54" s="69"/>
      <c r="JSX54" s="69"/>
      <c r="JSY54" s="69"/>
      <c r="JSZ54" s="69"/>
      <c r="JTA54" s="69"/>
      <c r="JTB54" s="70"/>
      <c r="JTC54" s="71"/>
      <c r="JTD54" s="72"/>
      <c r="JTE54" s="68" t="s">
        <v>86</v>
      </c>
      <c r="JTF54" s="61">
        <f>SUM(JYE37:JYE52)</f>
        <v>0</v>
      </c>
      <c r="JTG54" s="61"/>
      <c r="JTH54" s="62"/>
      <c r="JTI54" s="62"/>
      <c r="JTJ54" s="63"/>
      <c r="JTK54" s="63"/>
      <c r="JTL54" s="63"/>
      <c r="JTM54" s="62"/>
      <c r="JTN54" s="64"/>
      <c r="JTO54" s="65"/>
      <c r="JTP54" s="66"/>
      <c r="JTQ54" s="66"/>
      <c r="JTR54" s="66"/>
      <c r="JTS54" s="67"/>
      <c r="JTT54" s="59"/>
      <c r="JTU54" s="59"/>
      <c r="JTV54" s="59"/>
      <c r="JTW54" s="59"/>
      <c r="JTX54" s="59"/>
      <c r="JTY54" s="59"/>
      <c r="JTZ54" s="59"/>
      <c r="JUA54" s="59"/>
      <c r="JUB54" s="59"/>
      <c r="JUC54" s="59"/>
      <c r="JUD54" s="59"/>
      <c r="JUE54" s="59"/>
      <c r="JUF54" s="59"/>
      <c r="JUG54" s="59"/>
      <c r="JUH54" s="59"/>
      <c r="JUI54" s="59"/>
      <c r="JUJ54" s="59"/>
      <c r="JUK54" s="59"/>
      <c r="JUL54" s="59"/>
      <c r="JUM54" s="59"/>
      <c r="JUN54" s="60"/>
      <c r="JUO54" s="60"/>
      <c r="JUP54" s="69"/>
      <c r="JUQ54" s="69"/>
      <c r="JUR54" s="69"/>
      <c r="JUS54" s="69"/>
      <c r="JUT54" s="69"/>
      <c r="JUU54" s="69"/>
      <c r="JUV54" s="69"/>
      <c r="JUW54" s="69"/>
      <c r="JUX54" s="69"/>
      <c r="JUY54" s="69"/>
      <c r="JUZ54" s="69"/>
      <c r="JVA54" s="69"/>
      <c r="JVB54" s="69"/>
      <c r="JVC54" s="69"/>
      <c r="JVD54" s="69"/>
      <c r="JVE54" s="69"/>
      <c r="JVF54" s="69"/>
      <c r="JVG54" s="69"/>
      <c r="JVH54" s="69"/>
      <c r="JVI54" s="69"/>
      <c r="JVJ54" s="69"/>
      <c r="JVK54" s="69"/>
      <c r="JVL54" s="69"/>
      <c r="JVM54" s="69"/>
      <c r="JVN54" s="70"/>
      <c r="JVO54" s="71"/>
      <c r="JVP54" s="72"/>
      <c r="JVQ54" s="68" t="s">
        <v>86</v>
      </c>
      <c r="JVR54" s="61">
        <f>SUM(KAQ37:KAQ52)</f>
        <v>0</v>
      </c>
      <c r="JVS54" s="61"/>
      <c r="JVT54" s="62"/>
      <c r="JVU54" s="62"/>
      <c r="JVV54" s="63"/>
      <c r="JVW54" s="63"/>
      <c r="JVX54" s="63"/>
      <c r="JVY54" s="62"/>
      <c r="JVZ54" s="64"/>
      <c r="JWA54" s="65"/>
      <c r="JWB54" s="66"/>
      <c r="JWC54" s="66"/>
      <c r="JWD54" s="66"/>
      <c r="JWE54" s="67"/>
      <c r="JWF54" s="59"/>
      <c r="JWG54" s="59"/>
      <c r="JWH54" s="59"/>
      <c r="JWI54" s="59"/>
      <c r="JWJ54" s="59"/>
      <c r="JWK54" s="59"/>
      <c r="JWL54" s="59"/>
      <c r="JWM54" s="59"/>
      <c r="JWN54" s="59"/>
      <c r="JWO54" s="59"/>
      <c r="JWP54" s="59"/>
      <c r="JWQ54" s="59"/>
      <c r="JWR54" s="59"/>
      <c r="JWS54" s="59"/>
      <c r="JWT54" s="59"/>
      <c r="JWU54" s="59"/>
      <c r="JWV54" s="59"/>
      <c r="JWW54" s="59"/>
      <c r="JWX54" s="59"/>
      <c r="JWY54" s="59"/>
      <c r="JWZ54" s="60"/>
      <c r="JXA54" s="60"/>
      <c r="JXB54" s="69"/>
      <c r="JXC54" s="69"/>
      <c r="JXD54" s="69"/>
      <c r="JXE54" s="69"/>
      <c r="JXF54" s="69"/>
      <c r="JXG54" s="69"/>
      <c r="JXH54" s="69"/>
      <c r="JXI54" s="69"/>
      <c r="JXJ54" s="69"/>
      <c r="JXK54" s="69"/>
      <c r="JXL54" s="69"/>
      <c r="JXM54" s="69"/>
      <c r="JXN54" s="69"/>
      <c r="JXO54" s="69"/>
      <c r="JXP54" s="69"/>
      <c r="JXQ54" s="69"/>
      <c r="JXR54" s="69"/>
      <c r="JXS54" s="69"/>
      <c r="JXT54" s="69"/>
      <c r="JXU54" s="69"/>
      <c r="JXV54" s="69"/>
      <c r="JXW54" s="69"/>
      <c r="JXX54" s="69"/>
      <c r="JXY54" s="69"/>
      <c r="JXZ54" s="70"/>
      <c r="JYA54" s="71"/>
      <c r="JYB54" s="72"/>
      <c r="JYC54" s="68" t="s">
        <v>86</v>
      </c>
      <c r="JYD54" s="61">
        <f>SUM(KDC37:KDC52)</f>
        <v>0</v>
      </c>
      <c r="JYE54" s="61"/>
      <c r="JYF54" s="62"/>
      <c r="JYG54" s="62"/>
      <c r="JYH54" s="63"/>
      <c r="JYI54" s="63"/>
      <c r="JYJ54" s="63"/>
      <c r="JYK54" s="62"/>
      <c r="JYL54" s="64"/>
      <c r="JYM54" s="65"/>
      <c r="JYN54" s="66"/>
      <c r="JYO54" s="66"/>
      <c r="JYP54" s="66"/>
      <c r="JYQ54" s="67"/>
      <c r="JYR54" s="59"/>
      <c r="JYS54" s="59"/>
      <c r="JYT54" s="59"/>
      <c r="JYU54" s="59"/>
      <c r="JYV54" s="59"/>
      <c r="JYW54" s="59"/>
      <c r="JYX54" s="59"/>
      <c r="JYY54" s="59"/>
      <c r="JYZ54" s="59"/>
      <c r="JZA54" s="59"/>
      <c r="JZB54" s="59"/>
      <c r="JZC54" s="59"/>
      <c r="JZD54" s="59"/>
      <c r="JZE54" s="59"/>
      <c r="JZF54" s="59"/>
      <c r="JZG54" s="59"/>
      <c r="JZH54" s="59"/>
      <c r="JZI54" s="59"/>
      <c r="JZJ54" s="59"/>
      <c r="JZK54" s="59"/>
      <c r="JZL54" s="60"/>
      <c r="JZM54" s="60"/>
      <c r="JZN54" s="69"/>
      <c r="JZO54" s="69"/>
      <c r="JZP54" s="69"/>
      <c r="JZQ54" s="69"/>
      <c r="JZR54" s="69"/>
      <c r="JZS54" s="69"/>
      <c r="JZT54" s="69"/>
      <c r="JZU54" s="69"/>
      <c r="JZV54" s="69"/>
      <c r="JZW54" s="69"/>
      <c r="JZX54" s="69"/>
      <c r="JZY54" s="69"/>
      <c r="JZZ54" s="69"/>
      <c r="KAA54" s="69"/>
      <c r="KAB54" s="69"/>
      <c r="KAC54" s="69"/>
      <c r="KAD54" s="69"/>
      <c r="KAE54" s="69"/>
      <c r="KAF54" s="69"/>
      <c r="KAG54" s="69"/>
      <c r="KAH54" s="69"/>
      <c r="KAI54" s="69"/>
      <c r="KAJ54" s="69"/>
      <c r="KAK54" s="69"/>
      <c r="KAL54" s="70"/>
      <c r="KAM54" s="71"/>
      <c r="KAN54" s="72"/>
      <c r="KAO54" s="68" t="s">
        <v>86</v>
      </c>
      <c r="KAP54" s="61">
        <f>SUM(KFO37:KFO52)</f>
        <v>0</v>
      </c>
      <c r="KAQ54" s="61"/>
      <c r="KAR54" s="62"/>
      <c r="KAS54" s="62"/>
      <c r="KAT54" s="63"/>
      <c r="KAU54" s="63"/>
      <c r="KAV54" s="63"/>
      <c r="KAW54" s="62"/>
      <c r="KAX54" s="64"/>
      <c r="KAY54" s="65"/>
      <c r="KAZ54" s="66"/>
      <c r="KBA54" s="66"/>
      <c r="KBB54" s="66"/>
      <c r="KBC54" s="67"/>
      <c r="KBD54" s="59"/>
      <c r="KBE54" s="59"/>
      <c r="KBF54" s="59"/>
      <c r="KBG54" s="59"/>
      <c r="KBH54" s="59"/>
      <c r="KBI54" s="59"/>
      <c r="KBJ54" s="59"/>
      <c r="KBK54" s="59"/>
      <c r="KBL54" s="59"/>
      <c r="KBM54" s="59"/>
      <c r="KBN54" s="59"/>
      <c r="KBO54" s="59"/>
      <c r="KBP54" s="59"/>
      <c r="KBQ54" s="59"/>
      <c r="KBR54" s="59"/>
      <c r="KBS54" s="59"/>
      <c r="KBT54" s="59"/>
      <c r="KBU54" s="59"/>
      <c r="KBV54" s="59"/>
      <c r="KBW54" s="59"/>
      <c r="KBX54" s="60"/>
      <c r="KBY54" s="60"/>
      <c r="KBZ54" s="69"/>
      <c r="KCA54" s="69"/>
      <c r="KCB54" s="69"/>
      <c r="KCC54" s="69"/>
      <c r="KCD54" s="69"/>
      <c r="KCE54" s="69"/>
      <c r="KCF54" s="69"/>
      <c r="KCG54" s="69"/>
      <c r="KCH54" s="69"/>
      <c r="KCI54" s="69"/>
      <c r="KCJ54" s="69"/>
      <c r="KCK54" s="69"/>
      <c r="KCL54" s="69"/>
      <c r="KCM54" s="69"/>
      <c r="KCN54" s="69"/>
      <c r="KCO54" s="69"/>
      <c r="KCP54" s="69"/>
      <c r="KCQ54" s="69"/>
      <c r="KCR54" s="69"/>
      <c r="KCS54" s="69"/>
      <c r="KCT54" s="69"/>
      <c r="KCU54" s="69"/>
      <c r="KCV54" s="69"/>
      <c r="KCW54" s="69"/>
      <c r="KCX54" s="70"/>
      <c r="KCY54" s="71"/>
      <c r="KCZ54" s="72"/>
      <c r="KDA54" s="68" t="s">
        <v>86</v>
      </c>
      <c r="KDB54" s="61">
        <f>SUM(KIA37:KIA52)</f>
        <v>0</v>
      </c>
      <c r="KDC54" s="61"/>
      <c r="KDD54" s="62"/>
      <c r="KDE54" s="62"/>
      <c r="KDF54" s="63"/>
      <c r="KDG54" s="63"/>
      <c r="KDH54" s="63"/>
      <c r="KDI54" s="62"/>
      <c r="KDJ54" s="64"/>
      <c r="KDK54" s="65"/>
      <c r="KDL54" s="66"/>
      <c r="KDM54" s="66"/>
      <c r="KDN54" s="66"/>
      <c r="KDO54" s="67"/>
      <c r="KDP54" s="59"/>
      <c r="KDQ54" s="59"/>
      <c r="KDR54" s="59"/>
      <c r="KDS54" s="59"/>
      <c r="KDT54" s="59"/>
      <c r="KDU54" s="59"/>
      <c r="KDV54" s="59"/>
      <c r="KDW54" s="59"/>
      <c r="KDX54" s="59"/>
      <c r="KDY54" s="59"/>
      <c r="KDZ54" s="59"/>
      <c r="KEA54" s="59"/>
      <c r="KEB54" s="59"/>
      <c r="KEC54" s="59"/>
      <c r="KED54" s="59"/>
      <c r="KEE54" s="59"/>
      <c r="KEF54" s="59"/>
      <c r="KEG54" s="59"/>
      <c r="KEH54" s="59"/>
      <c r="KEI54" s="59"/>
      <c r="KEJ54" s="60"/>
      <c r="KEK54" s="60"/>
      <c r="KEL54" s="69"/>
      <c r="KEM54" s="69"/>
      <c r="KEN54" s="69"/>
      <c r="KEO54" s="69"/>
      <c r="KEP54" s="69"/>
      <c r="KEQ54" s="69"/>
      <c r="KER54" s="69"/>
      <c r="KES54" s="69"/>
      <c r="KET54" s="69"/>
      <c r="KEU54" s="69"/>
      <c r="KEV54" s="69"/>
      <c r="KEW54" s="69"/>
      <c r="KEX54" s="69"/>
      <c r="KEY54" s="69"/>
      <c r="KEZ54" s="69"/>
      <c r="KFA54" s="69"/>
      <c r="KFB54" s="69"/>
      <c r="KFC54" s="69"/>
      <c r="KFD54" s="69"/>
      <c r="KFE54" s="69"/>
      <c r="KFF54" s="69"/>
      <c r="KFG54" s="69"/>
      <c r="KFH54" s="69"/>
      <c r="KFI54" s="69"/>
      <c r="KFJ54" s="70"/>
      <c r="KFK54" s="71"/>
      <c r="KFL54" s="72"/>
      <c r="KFM54" s="68" t="s">
        <v>86</v>
      </c>
      <c r="KFN54" s="61">
        <f>SUM(KKM37:KKM52)</f>
        <v>0</v>
      </c>
      <c r="KFO54" s="61"/>
      <c r="KFP54" s="62"/>
      <c r="KFQ54" s="62"/>
      <c r="KFR54" s="63"/>
      <c r="KFS54" s="63"/>
      <c r="KFT54" s="63"/>
      <c r="KFU54" s="62"/>
      <c r="KFV54" s="64"/>
      <c r="KFW54" s="65"/>
      <c r="KFX54" s="66"/>
      <c r="KFY54" s="66"/>
      <c r="KFZ54" s="66"/>
      <c r="KGA54" s="67"/>
      <c r="KGB54" s="59"/>
      <c r="KGC54" s="59"/>
      <c r="KGD54" s="59"/>
      <c r="KGE54" s="59"/>
      <c r="KGF54" s="59"/>
      <c r="KGG54" s="59"/>
      <c r="KGH54" s="59"/>
      <c r="KGI54" s="59"/>
      <c r="KGJ54" s="59"/>
      <c r="KGK54" s="59"/>
      <c r="KGL54" s="59"/>
      <c r="KGM54" s="59"/>
      <c r="KGN54" s="59"/>
      <c r="KGO54" s="59"/>
      <c r="KGP54" s="59"/>
      <c r="KGQ54" s="59"/>
      <c r="KGR54" s="59"/>
      <c r="KGS54" s="59"/>
      <c r="KGT54" s="59"/>
      <c r="KGU54" s="59"/>
      <c r="KGV54" s="60"/>
      <c r="KGW54" s="60"/>
      <c r="KGX54" s="69"/>
      <c r="KGY54" s="69"/>
      <c r="KGZ54" s="69"/>
      <c r="KHA54" s="69"/>
      <c r="KHB54" s="69"/>
      <c r="KHC54" s="69"/>
      <c r="KHD54" s="69"/>
      <c r="KHE54" s="69"/>
      <c r="KHF54" s="69"/>
      <c r="KHG54" s="69"/>
      <c r="KHH54" s="69"/>
      <c r="KHI54" s="69"/>
      <c r="KHJ54" s="69"/>
      <c r="KHK54" s="69"/>
      <c r="KHL54" s="69"/>
      <c r="KHM54" s="69"/>
      <c r="KHN54" s="69"/>
      <c r="KHO54" s="69"/>
      <c r="KHP54" s="69"/>
      <c r="KHQ54" s="69"/>
      <c r="KHR54" s="69"/>
      <c r="KHS54" s="69"/>
      <c r="KHT54" s="69"/>
      <c r="KHU54" s="69"/>
      <c r="KHV54" s="70"/>
      <c r="KHW54" s="71"/>
      <c r="KHX54" s="72"/>
      <c r="KHY54" s="68" t="s">
        <v>86</v>
      </c>
      <c r="KHZ54" s="61">
        <f>SUM(KMY37:KMY52)</f>
        <v>0</v>
      </c>
      <c r="KIA54" s="61"/>
      <c r="KIB54" s="62"/>
      <c r="KIC54" s="62"/>
      <c r="KID54" s="63"/>
      <c r="KIE54" s="63"/>
      <c r="KIF54" s="63"/>
      <c r="KIG54" s="62"/>
      <c r="KIH54" s="64"/>
      <c r="KII54" s="65"/>
      <c r="KIJ54" s="66"/>
      <c r="KIK54" s="66"/>
      <c r="KIL54" s="66"/>
      <c r="KIM54" s="67"/>
      <c r="KIN54" s="59"/>
      <c r="KIO54" s="59"/>
      <c r="KIP54" s="59"/>
      <c r="KIQ54" s="59"/>
      <c r="KIR54" s="59"/>
      <c r="KIS54" s="59"/>
      <c r="KIT54" s="59"/>
      <c r="KIU54" s="59"/>
      <c r="KIV54" s="59"/>
      <c r="KIW54" s="59"/>
      <c r="KIX54" s="59"/>
      <c r="KIY54" s="59"/>
      <c r="KIZ54" s="59"/>
      <c r="KJA54" s="59"/>
      <c r="KJB54" s="59"/>
      <c r="KJC54" s="59"/>
      <c r="KJD54" s="59"/>
      <c r="KJE54" s="59"/>
      <c r="KJF54" s="59"/>
      <c r="KJG54" s="59"/>
      <c r="KJH54" s="60"/>
      <c r="KJI54" s="60"/>
      <c r="KJJ54" s="69"/>
      <c r="KJK54" s="69"/>
      <c r="KJL54" s="69"/>
      <c r="KJM54" s="69"/>
      <c r="KJN54" s="69"/>
      <c r="KJO54" s="69"/>
      <c r="KJP54" s="69"/>
      <c r="KJQ54" s="69"/>
      <c r="KJR54" s="69"/>
      <c r="KJS54" s="69"/>
      <c r="KJT54" s="69"/>
      <c r="KJU54" s="69"/>
      <c r="KJV54" s="69"/>
      <c r="KJW54" s="69"/>
      <c r="KJX54" s="69"/>
      <c r="KJY54" s="69"/>
      <c r="KJZ54" s="69"/>
      <c r="KKA54" s="69"/>
      <c r="KKB54" s="69"/>
      <c r="KKC54" s="69"/>
      <c r="KKD54" s="69"/>
      <c r="KKE54" s="69"/>
      <c r="KKF54" s="69"/>
      <c r="KKG54" s="69"/>
      <c r="KKH54" s="70"/>
      <c r="KKI54" s="71"/>
      <c r="KKJ54" s="72"/>
      <c r="KKK54" s="68" t="s">
        <v>86</v>
      </c>
      <c r="KKL54" s="61">
        <f>SUM(KPK37:KPK52)</f>
        <v>0</v>
      </c>
      <c r="KKM54" s="61"/>
      <c r="KKN54" s="62"/>
      <c r="KKO54" s="62"/>
      <c r="KKP54" s="63"/>
      <c r="KKQ54" s="63"/>
      <c r="KKR54" s="63"/>
      <c r="KKS54" s="62"/>
      <c r="KKT54" s="64"/>
      <c r="KKU54" s="65"/>
      <c r="KKV54" s="66"/>
      <c r="KKW54" s="66"/>
      <c r="KKX54" s="66"/>
      <c r="KKY54" s="67"/>
      <c r="KKZ54" s="59"/>
      <c r="KLA54" s="59"/>
      <c r="KLB54" s="59"/>
      <c r="KLC54" s="59"/>
      <c r="KLD54" s="59"/>
      <c r="KLE54" s="59"/>
      <c r="KLF54" s="59"/>
      <c r="KLG54" s="59"/>
      <c r="KLH54" s="59"/>
      <c r="KLI54" s="59"/>
      <c r="KLJ54" s="59"/>
      <c r="KLK54" s="59"/>
      <c r="KLL54" s="59"/>
      <c r="KLM54" s="59"/>
      <c r="KLN54" s="59"/>
      <c r="KLO54" s="59"/>
      <c r="KLP54" s="59"/>
      <c r="KLQ54" s="59"/>
      <c r="KLR54" s="59"/>
      <c r="KLS54" s="59"/>
      <c r="KLT54" s="60"/>
      <c r="KLU54" s="60"/>
      <c r="KLV54" s="69"/>
      <c r="KLW54" s="69"/>
      <c r="KLX54" s="69"/>
      <c r="KLY54" s="69"/>
      <c r="KLZ54" s="69"/>
      <c r="KMA54" s="69"/>
      <c r="KMB54" s="69"/>
      <c r="KMC54" s="69"/>
      <c r="KMD54" s="69"/>
      <c r="KME54" s="69"/>
      <c r="KMF54" s="69"/>
      <c r="KMG54" s="69"/>
      <c r="KMH54" s="69"/>
      <c r="KMI54" s="69"/>
      <c r="KMJ54" s="69"/>
      <c r="KMK54" s="69"/>
      <c r="KML54" s="69"/>
      <c r="KMM54" s="69"/>
      <c r="KMN54" s="69"/>
      <c r="KMO54" s="69"/>
      <c r="KMP54" s="69"/>
      <c r="KMQ54" s="69"/>
      <c r="KMR54" s="69"/>
      <c r="KMS54" s="69"/>
      <c r="KMT54" s="70"/>
      <c r="KMU54" s="71"/>
      <c r="KMV54" s="72"/>
      <c r="KMW54" s="68" t="s">
        <v>86</v>
      </c>
      <c r="KMX54" s="61">
        <f>SUM(KRW37:KRW52)</f>
        <v>0</v>
      </c>
      <c r="KMY54" s="61"/>
      <c r="KMZ54" s="62"/>
      <c r="KNA54" s="62"/>
      <c r="KNB54" s="63"/>
      <c r="KNC54" s="63"/>
      <c r="KND54" s="63"/>
      <c r="KNE54" s="62"/>
      <c r="KNF54" s="64"/>
      <c r="KNG54" s="65"/>
      <c r="KNH54" s="66"/>
      <c r="KNI54" s="66"/>
      <c r="KNJ54" s="66"/>
      <c r="KNK54" s="67"/>
      <c r="KNL54" s="59"/>
      <c r="KNM54" s="59"/>
      <c r="KNN54" s="59"/>
      <c r="KNO54" s="59"/>
      <c r="KNP54" s="59"/>
      <c r="KNQ54" s="59"/>
      <c r="KNR54" s="59"/>
      <c r="KNS54" s="59"/>
      <c r="KNT54" s="59"/>
      <c r="KNU54" s="59"/>
      <c r="KNV54" s="59"/>
      <c r="KNW54" s="59"/>
      <c r="KNX54" s="59"/>
      <c r="KNY54" s="59"/>
      <c r="KNZ54" s="59"/>
      <c r="KOA54" s="59"/>
      <c r="KOB54" s="59"/>
      <c r="KOC54" s="59"/>
      <c r="KOD54" s="59"/>
      <c r="KOE54" s="59"/>
      <c r="KOF54" s="60"/>
      <c r="KOG54" s="60"/>
      <c r="KOH54" s="69"/>
      <c r="KOI54" s="69"/>
      <c r="KOJ54" s="69"/>
      <c r="KOK54" s="69"/>
      <c r="KOL54" s="69"/>
      <c r="KOM54" s="69"/>
      <c r="KON54" s="69"/>
      <c r="KOO54" s="69"/>
      <c r="KOP54" s="69"/>
      <c r="KOQ54" s="69"/>
      <c r="KOR54" s="69"/>
      <c r="KOS54" s="69"/>
      <c r="KOT54" s="69"/>
      <c r="KOU54" s="69"/>
      <c r="KOV54" s="69"/>
      <c r="KOW54" s="69"/>
      <c r="KOX54" s="69"/>
      <c r="KOY54" s="69"/>
      <c r="KOZ54" s="69"/>
      <c r="KPA54" s="69"/>
      <c r="KPB54" s="69"/>
      <c r="KPC54" s="69"/>
      <c r="KPD54" s="69"/>
      <c r="KPE54" s="69"/>
      <c r="KPF54" s="70"/>
      <c r="KPG54" s="71"/>
      <c r="KPH54" s="72"/>
      <c r="KPI54" s="68" t="s">
        <v>86</v>
      </c>
      <c r="KPJ54" s="61">
        <f>SUM(KUI37:KUI52)</f>
        <v>0</v>
      </c>
      <c r="KPK54" s="61"/>
      <c r="KPL54" s="62"/>
      <c r="KPM54" s="62"/>
      <c r="KPN54" s="63"/>
      <c r="KPO54" s="63"/>
      <c r="KPP54" s="63"/>
      <c r="KPQ54" s="62"/>
      <c r="KPR54" s="64"/>
      <c r="KPS54" s="65"/>
      <c r="KPT54" s="66"/>
      <c r="KPU54" s="66"/>
      <c r="KPV54" s="66"/>
      <c r="KPW54" s="67"/>
      <c r="KPX54" s="59"/>
      <c r="KPY54" s="59"/>
      <c r="KPZ54" s="59"/>
      <c r="KQA54" s="59"/>
      <c r="KQB54" s="59"/>
      <c r="KQC54" s="59"/>
      <c r="KQD54" s="59"/>
      <c r="KQE54" s="59"/>
      <c r="KQF54" s="59"/>
      <c r="KQG54" s="59"/>
      <c r="KQH54" s="59"/>
      <c r="KQI54" s="59"/>
      <c r="KQJ54" s="59"/>
      <c r="KQK54" s="59"/>
      <c r="KQL54" s="59"/>
      <c r="KQM54" s="59"/>
      <c r="KQN54" s="59"/>
      <c r="KQO54" s="59"/>
      <c r="KQP54" s="59"/>
      <c r="KQQ54" s="59"/>
      <c r="KQR54" s="60"/>
      <c r="KQS54" s="60"/>
      <c r="KQT54" s="69"/>
      <c r="KQU54" s="69"/>
      <c r="KQV54" s="69"/>
      <c r="KQW54" s="69"/>
      <c r="KQX54" s="69"/>
      <c r="KQY54" s="69"/>
      <c r="KQZ54" s="69"/>
      <c r="KRA54" s="69"/>
      <c r="KRB54" s="69"/>
      <c r="KRC54" s="69"/>
      <c r="KRD54" s="69"/>
      <c r="KRE54" s="69"/>
      <c r="KRF54" s="69"/>
      <c r="KRG54" s="69"/>
      <c r="KRH54" s="69"/>
      <c r="KRI54" s="69"/>
      <c r="KRJ54" s="69"/>
      <c r="KRK54" s="69"/>
      <c r="KRL54" s="69"/>
      <c r="KRM54" s="69"/>
      <c r="KRN54" s="69"/>
      <c r="KRO54" s="69"/>
      <c r="KRP54" s="69"/>
      <c r="KRQ54" s="69"/>
      <c r="KRR54" s="70"/>
      <c r="KRS54" s="71"/>
      <c r="KRT54" s="72"/>
      <c r="KRU54" s="68" t="s">
        <v>86</v>
      </c>
      <c r="KRV54" s="61">
        <f>SUM(KWU37:KWU52)</f>
        <v>0</v>
      </c>
      <c r="KRW54" s="61"/>
      <c r="KRX54" s="62"/>
      <c r="KRY54" s="62"/>
      <c r="KRZ54" s="63"/>
      <c r="KSA54" s="63"/>
      <c r="KSB54" s="63"/>
      <c r="KSC54" s="62"/>
      <c r="KSD54" s="64"/>
      <c r="KSE54" s="65"/>
      <c r="KSF54" s="66"/>
      <c r="KSG54" s="66"/>
      <c r="KSH54" s="66"/>
      <c r="KSI54" s="67"/>
      <c r="KSJ54" s="59"/>
      <c r="KSK54" s="59"/>
      <c r="KSL54" s="59"/>
      <c r="KSM54" s="59"/>
      <c r="KSN54" s="59"/>
      <c r="KSO54" s="59"/>
      <c r="KSP54" s="59"/>
      <c r="KSQ54" s="59"/>
      <c r="KSR54" s="59"/>
      <c r="KSS54" s="59"/>
      <c r="KST54" s="59"/>
      <c r="KSU54" s="59"/>
      <c r="KSV54" s="59"/>
      <c r="KSW54" s="59"/>
      <c r="KSX54" s="59"/>
      <c r="KSY54" s="59"/>
      <c r="KSZ54" s="59"/>
      <c r="KTA54" s="59"/>
      <c r="KTB54" s="59"/>
      <c r="KTC54" s="59"/>
      <c r="KTD54" s="60"/>
      <c r="KTE54" s="60"/>
      <c r="KTF54" s="69"/>
      <c r="KTG54" s="69"/>
      <c r="KTH54" s="69"/>
      <c r="KTI54" s="69"/>
      <c r="KTJ54" s="69"/>
      <c r="KTK54" s="69"/>
      <c r="KTL54" s="69"/>
      <c r="KTM54" s="69"/>
      <c r="KTN54" s="69"/>
      <c r="KTO54" s="69"/>
      <c r="KTP54" s="69"/>
      <c r="KTQ54" s="69"/>
      <c r="KTR54" s="69"/>
      <c r="KTS54" s="69"/>
      <c r="KTT54" s="69"/>
      <c r="KTU54" s="69"/>
      <c r="KTV54" s="69"/>
      <c r="KTW54" s="69"/>
      <c r="KTX54" s="69"/>
      <c r="KTY54" s="69"/>
      <c r="KTZ54" s="69"/>
      <c r="KUA54" s="69"/>
      <c r="KUB54" s="69"/>
      <c r="KUC54" s="69"/>
      <c r="KUD54" s="70"/>
      <c r="KUE54" s="71"/>
      <c r="KUF54" s="72"/>
      <c r="KUG54" s="68" t="s">
        <v>86</v>
      </c>
      <c r="KUH54" s="61">
        <f>SUM(KZG37:KZG52)</f>
        <v>0</v>
      </c>
      <c r="KUI54" s="61"/>
      <c r="KUJ54" s="62"/>
      <c r="KUK54" s="62"/>
      <c r="KUL54" s="63"/>
      <c r="KUM54" s="63"/>
      <c r="KUN54" s="63"/>
      <c r="KUO54" s="62"/>
      <c r="KUP54" s="64"/>
      <c r="KUQ54" s="65"/>
      <c r="KUR54" s="66"/>
      <c r="KUS54" s="66"/>
      <c r="KUT54" s="66"/>
      <c r="KUU54" s="67"/>
      <c r="KUV54" s="59"/>
      <c r="KUW54" s="59"/>
      <c r="KUX54" s="59"/>
      <c r="KUY54" s="59"/>
      <c r="KUZ54" s="59"/>
      <c r="KVA54" s="59"/>
      <c r="KVB54" s="59"/>
      <c r="KVC54" s="59"/>
      <c r="KVD54" s="59"/>
      <c r="KVE54" s="59"/>
      <c r="KVF54" s="59"/>
      <c r="KVG54" s="59"/>
      <c r="KVH54" s="59"/>
      <c r="KVI54" s="59"/>
      <c r="KVJ54" s="59"/>
      <c r="KVK54" s="59"/>
      <c r="KVL54" s="59"/>
      <c r="KVM54" s="59"/>
      <c r="KVN54" s="59"/>
      <c r="KVO54" s="59"/>
      <c r="KVP54" s="60"/>
      <c r="KVQ54" s="60"/>
      <c r="KVR54" s="69"/>
      <c r="KVS54" s="69"/>
      <c r="KVT54" s="69"/>
      <c r="KVU54" s="69"/>
      <c r="KVV54" s="69"/>
      <c r="KVW54" s="69"/>
      <c r="KVX54" s="69"/>
      <c r="KVY54" s="69"/>
      <c r="KVZ54" s="69"/>
      <c r="KWA54" s="69"/>
      <c r="KWB54" s="69"/>
      <c r="KWC54" s="69"/>
      <c r="KWD54" s="69"/>
      <c r="KWE54" s="69"/>
      <c r="KWF54" s="69"/>
      <c r="KWG54" s="69"/>
      <c r="KWH54" s="69"/>
      <c r="KWI54" s="69"/>
      <c r="KWJ54" s="69"/>
      <c r="KWK54" s="69"/>
      <c r="KWL54" s="69"/>
      <c r="KWM54" s="69"/>
      <c r="KWN54" s="69"/>
      <c r="KWO54" s="69"/>
      <c r="KWP54" s="70"/>
      <c r="KWQ54" s="71"/>
      <c r="KWR54" s="72"/>
      <c r="KWS54" s="68" t="s">
        <v>86</v>
      </c>
      <c r="KWT54" s="61">
        <f>SUM(LBS37:LBS52)</f>
        <v>0</v>
      </c>
      <c r="KWU54" s="61"/>
      <c r="KWV54" s="62"/>
      <c r="KWW54" s="62"/>
      <c r="KWX54" s="63"/>
      <c r="KWY54" s="63"/>
      <c r="KWZ54" s="63"/>
      <c r="KXA54" s="62"/>
      <c r="KXB54" s="64"/>
      <c r="KXC54" s="65"/>
      <c r="KXD54" s="66"/>
      <c r="KXE54" s="66"/>
      <c r="KXF54" s="66"/>
      <c r="KXG54" s="67"/>
      <c r="KXH54" s="59"/>
      <c r="KXI54" s="59"/>
      <c r="KXJ54" s="59"/>
      <c r="KXK54" s="59"/>
      <c r="KXL54" s="59"/>
      <c r="KXM54" s="59"/>
      <c r="KXN54" s="59"/>
      <c r="KXO54" s="59"/>
      <c r="KXP54" s="59"/>
      <c r="KXQ54" s="59"/>
      <c r="KXR54" s="59"/>
      <c r="KXS54" s="59"/>
      <c r="KXT54" s="59"/>
      <c r="KXU54" s="59"/>
      <c r="KXV54" s="59"/>
      <c r="KXW54" s="59"/>
      <c r="KXX54" s="59"/>
      <c r="KXY54" s="59"/>
      <c r="KXZ54" s="59"/>
      <c r="KYA54" s="59"/>
      <c r="KYB54" s="60"/>
      <c r="KYC54" s="60"/>
      <c r="KYD54" s="69"/>
      <c r="KYE54" s="69"/>
      <c r="KYF54" s="69"/>
      <c r="KYG54" s="69"/>
      <c r="KYH54" s="69"/>
      <c r="KYI54" s="69"/>
      <c r="KYJ54" s="69"/>
      <c r="KYK54" s="69"/>
      <c r="KYL54" s="69"/>
      <c r="KYM54" s="69"/>
      <c r="KYN54" s="69"/>
      <c r="KYO54" s="69"/>
      <c r="KYP54" s="69"/>
      <c r="KYQ54" s="69"/>
      <c r="KYR54" s="69"/>
      <c r="KYS54" s="69"/>
      <c r="KYT54" s="69"/>
      <c r="KYU54" s="69"/>
      <c r="KYV54" s="69"/>
      <c r="KYW54" s="69"/>
      <c r="KYX54" s="69"/>
      <c r="KYY54" s="69"/>
      <c r="KYZ54" s="69"/>
      <c r="KZA54" s="69"/>
      <c r="KZB54" s="70"/>
      <c r="KZC54" s="71"/>
      <c r="KZD54" s="72"/>
      <c r="KZE54" s="68" t="s">
        <v>86</v>
      </c>
      <c r="KZF54" s="61">
        <f>SUM(LEE37:LEE52)</f>
        <v>0</v>
      </c>
      <c r="KZG54" s="61"/>
      <c r="KZH54" s="62"/>
      <c r="KZI54" s="62"/>
      <c r="KZJ54" s="63"/>
      <c r="KZK54" s="63"/>
      <c r="KZL54" s="63"/>
      <c r="KZM54" s="62"/>
      <c r="KZN54" s="64"/>
      <c r="KZO54" s="65"/>
      <c r="KZP54" s="66"/>
      <c r="KZQ54" s="66"/>
      <c r="KZR54" s="66"/>
      <c r="KZS54" s="67"/>
      <c r="KZT54" s="59"/>
      <c r="KZU54" s="59"/>
      <c r="KZV54" s="59"/>
      <c r="KZW54" s="59"/>
      <c r="KZX54" s="59"/>
      <c r="KZY54" s="59"/>
      <c r="KZZ54" s="59"/>
      <c r="LAA54" s="59"/>
      <c r="LAB54" s="59"/>
      <c r="LAC54" s="59"/>
      <c r="LAD54" s="59"/>
      <c r="LAE54" s="59"/>
      <c r="LAF54" s="59"/>
      <c r="LAG54" s="59"/>
      <c r="LAH54" s="59"/>
      <c r="LAI54" s="59"/>
      <c r="LAJ54" s="59"/>
      <c r="LAK54" s="59"/>
      <c r="LAL54" s="59"/>
      <c r="LAM54" s="59"/>
      <c r="LAN54" s="60"/>
      <c r="LAO54" s="60"/>
      <c r="LAP54" s="69"/>
      <c r="LAQ54" s="69"/>
      <c r="LAR54" s="69"/>
      <c r="LAS54" s="69"/>
      <c r="LAT54" s="69"/>
      <c r="LAU54" s="69"/>
      <c r="LAV54" s="69"/>
      <c r="LAW54" s="69"/>
      <c r="LAX54" s="69"/>
      <c r="LAY54" s="69"/>
      <c r="LAZ54" s="69"/>
      <c r="LBA54" s="69"/>
      <c r="LBB54" s="69"/>
      <c r="LBC54" s="69"/>
      <c r="LBD54" s="69"/>
      <c r="LBE54" s="69"/>
      <c r="LBF54" s="69"/>
      <c r="LBG54" s="69"/>
      <c r="LBH54" s="69"/>
      <c r="LBI54" s="69"/>
      <c r="LBJ54" s="69"/>
      <c r="LBK54" s="69"/>
      <c r="LBL54" s="69"/>
      <c r="LBM54" s="69"/>
      <c r="LBN54" s="70"/>
      <c r="LBO54" s="71"/>
      <c r="LBP54" s="72"/>
      <c r="LBQ54" s="68" t="s">
        <v>86</v>
      </c>
      <c r="LBR54" s="61">
        <f>SUM(LGQ37:LGQ52)</f>
        <v>0</v>
      </c>
      <c r="LBS54" s="61"/>
      <c r="LBT54" s="62"/>
      <c r="LBU54" s="62"/>
      <c r="LBV54" s="63"/>
      <c r="LBW54" s="63"/>
      <c r="LBX54" s="63"/>
      <c r="LBY54" s="62"/>
      <c r="LBZ54" s="64"/>
      <c r="LCA54" s="65"/>
      <c r="LCB54" s="66"/>
      <c r="LCC54" s="66"/>
      <c r="LCD54" s="66"/>
      <c r="LCE54" s="67"/>
      <c r="LCF54" s="59"/>
      <c r="LCG54" s="59"/>
      <c r="LCH54" s="59"/>
      <c r="LCI54" s="59"/>
      <c r="LCJ54" s="59"/>
      <c r="LCK54" s="59"/>
      <c r="LCL54" s="59"/>
      <c r="LCM54" s="59"/>
      <c r="LCN54" s="59"/>
      <c r="LCO54" s="59"/>
      <c r="LCP54" s="59"/>
      <c r="LCQ54" s="59"/>
      <c r="LCR54" s="59"/>
      <c r="LCS54" s="59"/>
      <c r="LCT54" s="59"/>
      <c r="LCU54" s="59"/>
      <c r="LCV54" s="59"/>
      <c r="LCW54" s="59"/>
      <c r="LCX54" s="59"/>
      <c r="LCY54" s="59"/>
      <c r="LCZ54" s="60"/>
      <c r="LDA54" s="60"/>
      <c r="LDB54" s="69"/>
      <c r="LDC54" s="69"/>
      <c r="LDD54" s="69"/>
      <c r="LDE54" s="69"/>
      <c r="LDF54" s="69"/>
      <c r="LDG54" s="69"/>
      <c r="LDH54" s="69"/>
      <c r="LDI54" s="69"/>
      <c r="LDJ54" s="69"/>
      <c r="LDK54" s="69"/>
      <c r="LDL54" s="69"/>
      <c r="LDM54" s="69"/>
      <c r="LDN54" s="69"/>
      <c r="LDO54" s="69"/>
      <c r="LDP54" s="69"/>
      <c r="LDQ54" s="69"/>
      <c r="LDR54" s="69"/>
      <c r="LDS54" s="69"/>
      <c r="LDT54" s="69"/>
      <c r="LDU54" s="69"/>
      <c r="LDV54" s="69"/>
      <c r="LDW54" s="69"/>
      <c r="LDX54" s="69"/>
      <c r="LDY54" s="69"/>
      <c r="LDZ54" s="70"/>
      <c r="LEA54" s="71"/>
      <c r="LEB54" s="72"/>
      <c r="LEC54" s="68" t="s">
        <v>86</v>
      </c>
      <c r="LED54" s="61">
        <f>SUM(LJC37:LJC52)</f>
        <v>0</v>
      </c>
      <c r="LEE54" s="61"/>
      <c r="LEF54" s="62"/>
      <c r="LEG54" s="62"/>
      <c r="LEH54" s="63"/>
      <c r="LEI54" s="63"/>
      <c r="LEJ54" s="63"/>
      <c r="LEK54" s="62"/>
      <c r="LEL54" s="64"/>
      <c r="LEM54" s="65"/>
      <c r="LEN54" s="66"/>
      <c r="LEO54" s="66"/>
      <c r="LEP54" s="66"/>
      <c r="LEQ54" s="67"/>
      <c r="LER54" s="59"/>
      <c r="LES54" s="59"/>
      <c r="LET54" s="59"/>
      <c r="LEU54" s="59"/>
      <c r="LEV54" s="59"/>
      <c r="LEW54" s="59"/>
      <c r="LEX54" s="59"/>
      <c r="LEY54" s="59"/>
      <c r="LEZ54" s="59"/>
      <c r="LFA54" s="59"/>
      <c r="LFB54" s="59"/>
      <c r="LFC54" s="59"/>
      <c r="LFD54" s="59"/>
      <c r="LFE54" s="59"/>
      <c r="LFF54" s="59"/>
      <c r="LFG54" s="59"/>
      <c r="LFH54" s="59"/>
      <c r="LFI54" s="59"/>
      <c r="LFJ54" s="59"/>
      <c r="LFK54" s="59"/>
      <c r="LFL54" s="60"/>
      <c r="LFM54" s="60"/>
      <c r="LFN54" s="69"/>
      <c r="LFO54" s="69"/>
      <c r="LFP54" s="69"/>
      <c r="LFQ54" s="69"/>
      <c r="LFR54" s="69"/>
      <c r="LFS54" s="69"/>
      <c r="LFT54" s="69"/>
      <c r="LFU54" s="69"/>
      <c r="LFV54" s="69"/>
      <c r="LFW54" s="69"/>
      <c r="LFX54" s="69"/>
      <c r="LFY54" s="69"/>
      <c r="LFZ54" s="69"/>
      <c r="LGA54" s="69"/>
      <c r="LGB54" s="69"/>
      <c r="LGC54" s="69"/>
      <c r="LGD54" s="69"/>
      <c r="LGE54" s="69"/>
      <c r="LGF54" s="69"/>
      <c r="LGG54" s="69"/>
      <c r="LGH54" s="69"/>
      <c r="LGI54" s="69"/>
      <c r="LGJ54" s="69"/>
      <c r="LGK54" s="69"/>
      <c r="LGL54" s="70"/>
      <c r="LGM54" s="71"/>
      <c r="LGN54" s="72"/>
      <c r="LGO54" s="68" t="s">
        <v>86</v>
      </c>
      <c r="LGP54" s="61">
        <f>SUM(LLO37:LLO52)</f>
        <v>0</v>
      </c>
      <c r="LGQ54" s="61"/>
      <c r="LGR54" s="62"/>
      <c r="LGS54" s="62"/>
      <c r="LGT54" s="63"/>
      <c r="LGU54" s="63"/>
      <c r="LGV54" s="63"/>
      <c r="LGW54" s="62"/>
      <c r="LGX54" s="64"/>
      <c r="LGY54" s="65"/>
      <c r="LGZ54" s="66"/>
      <c r="LHA54" s="66"/>
      <c r="LHB54" s="66"/>
      <c r="LHC54" s="67"/>
      <c r="LHD54" s="59"/>
      <c r="LHE54" s="59"/>
      <c r="LHF54" s="59"/>
      <c r="LHG54" s="59"/>
      <c r="LHH54" s="59"/>
      <c r="LHI54" s="59"/>
      <c r="LHJ54" s="59"/>
      <c r="LHK54" s="59"/>
      <c r="LHL54" s="59"/>
      <c r="LHM54" s="59"/>
      <c r="LHN54" s="59"/>
      <c r="LHO54" s="59"/>
      <c r="LHP54" s="59"/>
      <c r="LHQ54" s="59"/>
      <c r="LHR54" s="59"/>
      <c r="LHS54" s="59"/>
      <c r="LHT54" s="59"/>
      <c r="LHU54" s="59"/>
      <c r="LHV54" s="59"/>
      <c r="LHW54" s="59"/>
      <c r="LHX54" s="60"/>
      <c r="LHY54" s="60"/>
      <c r="LHZ54" s="69"/>
      <c r="LIA54" s="69"/>
      <c r="LIB54" s="69"/>
      <c r="LIC54" s="69"/>
      <c r="LID54" s="69"/>
      <c r="LIE54" s="69"/>
      <c r="LIF54" s="69"/>
      <c r="LIG54" s="69"/>
      <c r="LIH54" s="69"/>
      <c r="LII54" s="69"/>
      <c r="LIJ54" s="69"/>
      <c r="LIK54" s="69"/>
      <c r="LIL54" s="69"/>
      <c r="LIM54" s="69"/>
      <c r="LIN54" s="69"/>
      <c r="LIO54" s="69"/>
      <c r="LIP54" s="69"/>
      <c r="LIQ54" s="69"/>
      <c r="LIR54" s="69"/>
      <c r="LIS54" s="69"/>
      <c r="LIT54" s="69"/>
      <c r="LIU54" s="69"/>
      <c r="LIV54" s="69"/>
      <c r="LIW54" s="69"/>
      <c r="LIX54" s="70"/>
      <c r="LIY54" s="71"/>
      <c r="LIZ54" s="72"/>
      <c r="LJA54" s="68" t="s">
        <v>86</v>
      </c>
      <c r="LJB54" s="61">
        <f>SUM(LOA37:LOA52)</f>
        <v>0</v>
      </c>
      <c r="LJC54" s="61"/>
      <c r="LJD54" s="62"/>
      <c r="LJE54" s="62"/>
      <c r="LJF54" s="63"/>
      <c r="LJG54" s="63"/>
      <c r="LJH54" s="63"/>
      <c r="LJI54" s="62"/>
      <c r="LJJ54" s="64"/>
      <c r="LJK54" s="65"/>
      <c r="LJL54" s="66"/>
      <c r="LJM54" s="66"/>
      <c r="LJN54" s="66"/>
      <c r="LJO54" s="67"/>
      <c r="LJP54" s="59"/>
      <c r="LJQ54" s="59"/>
      <c r="LJR54" s="59"/>
      <c r="LJS54" s="59"/>
      <c r="LJT54" s="59"/>
      <c r="LJU54" s="59"/>
      <c r="LJV54" s="59"/>
      <c r="LJW54" s="59"/>
      <c r="LJX54" s="59"/>
      <c r="LJY54" s="59"/>
      <c r="LJZ54" s="59"/>
      <c r="LKA54" s="59"/>
      <c r="LKB54" s="59"/>
      <c r="LKC54" s="59"/>
      <c r="LKD54" s="59"/>
      <c r="LKE54" s="59"/>
      <c r="LKF54" s="59"/>
      <c r="LKG54" s="59"/>
      <c r="LKH54" s="59"/>
      <c r="LKI54" s="59"/>
      <c r="LKJ54" s="60"/>
      <c r="LKK54" s="60"/>
      <c r="LKL54" s="69"/>
      <c r="LKM54" s="69"/>
      <c r="LKN54" s="69"/>
      <c r="LKO54" s="69"/>
      <c r="LKP54" s="69"/>
      <c r="LKQ54" s="69"/>
      <c r="LKR54" s="69"/>
      <c r="LKS54" s="69"/>
      <c r="LKT54" s="69"/>
      <c r="LKU54" s="69"/>
      <c r="LKV54" s="69"/>
      <c r="LKW54" s="69"/>
      <c r="LKX54" s="69"/>
      <c r="LKY54" s="69"/>
      <c r="LKZ54" s="69"/>
      <c r="LLA54" s="69"/>
      <c r="LLB54" s="69"/>
      <c r="LLC54" s="69"/>
      <c r="LLD54" s="69"/>
      <c r="LLE54" s="69"/>
      <c r="LLF54" s="69"/>
      <c r="LLG54" s="69"/>
      <c r="LLH54" s="69"/>
      <c r="LLI54" s="69"/>
      <c r="LLJ54" s="70"/>
      <c r="LLK54" s="71"/>
      <c r="LLL54" s="72"/>
      <c r="LLM54" s="68" t="s">
        <v>86</v>
      </c>
      <c r="LLN54" s="61">
        <f>SUM(LQM37:LQM52)</f>
        <v>0</v>
      </c>
      <c r="LLO54" s="61"/>
      <c r="LLP54" s="62"/>
      <c r="LLQ54" s="62"/>
      <c r="LLR54" s="63"/>
      <c r="LLS54" s="63"/>
      <c r="LLT54" s="63"/>
      <c r="LLU54" s="62"/>
      <c r="LLV54" s="64"/>
      <c r="LLW54" s="65"/>
      <c r="LLX54" s="66"/>
      <c r="LLY54" s="66"/>
      <c r="LLZ54" s="66"/>
      <c r="LMA54" s="67"/>
      <c r="LMB54" s="59"/>
      <c r="LMC54" s="59"/>
      <c r="LMD54" s="59"/>
      <c r="LME54" s="59"/>
      <c r="LMF54" s="59"/>
      <c r="LMG54" s="59"/>
      <c r="LMH54" s="59"/>
      <c r="LMI54" s="59"/>
      <c r="LMJ54" s="59"/>
      <c r="LMK54" s="59"/>
      <c r="LML54" s="59"/>
      <c r="LMM54" s="59"/>
      <c r="LMN54" s="59"/>
      <c r="LMO54" s="59"/>
      <c r="LMP54" s="59"/>
      <c r="LMQ54" s="59"/>
      <c r="LMR54" s="59"/>
      <c r="LMS54" s="59"/>
      <c r="LMT54" s="59"/>
      <c r="LMU54" s="59"/>
      <c r="LMV54" s="60"/>
      <c r="LMW54" s="60"/>
      <c r="LMX54" s="69"/>
      <c r="LMY54" s="69"/>
      <c r="LMZ54" s="69"/>
      <c r="LNA54" s="69"/>
      <c r="LNB54" s="69"/>
      <c r="LNC54" s="69"/>
      <c r="LND54" s="69"/>
      <c r="LNE54" s="69"/>
      <c r="LNF54" s="69"/>
      <c r="LNG54" s="69"/>
      <c r="LNH54" s="69"/>
      <c r="LNI54" s="69"/>
      <c r="LNJ54" s="69"/>
      <c r="LNK54" s="69"/>
      <c r="LNL54" s="69"/>
      <c r="LNM54" s="69"/>
      <c r="LNN54" s="69"/>
      <c r="LNO54" s="69"/>
      <c r="LNP54" s="69"/>
      <c r="LNQ54" s="69"/>
      <c r="LNR54" s="69"/>
      <c r="LNS54" s="69"/>
      <c r="LNT54" s="69"/>
      <c r="LNU54" s="69"/>
      <c r="LNV54" s="70"/>
      <c r="LNW54" s="71"/>
      <c r="LNX54" s="72"/>
      <c r="LNY54" s="68" t="s">
        <v>86</v>
      </c>
      <c r="LNZ54" s="61">
        <f>SUM(LSY37:LSY52)</f>
        <v>0</v>
      </c>
      <c r="LOA54" s="61"/>
      <c r="LOB54" s="62"/>
      <c r="LOC54" s="62"/>
      <c r="LOD54" s="63"/>
      <c r="LOE54" s="63"/>
      <c r="LOF54" s="63"/>
      <c r="LOG54" s="62"/>
      <c r="LOH54" s="64"/>
      <c r="LOI54" s="65"/>
      <c r="LOJ54" s="66"/>
      <c r="LOK54" s="66"/>
      <c r="LOL54" s="66"/>
      <c r="LOM54" s="67"/>
      <c r="LON54" s="59"/>
      <c r="LOO54" s="59"/>
      <c r="LOP54" s="59"/>
      <c r="LOQ54" s="59"/>
      <c r="LOR54" s="59"/>
      <c r="LOS54" s="59"/>
      <c r="LOT54" s="59"/>
      <c r="LOU54" s="59"/>
      <c r="LOV54" s="59"/>
      <c r="LOW54" s="59"/>
      <c r="LOX54" s="59"/>
      <c r="LOY54" s="59"/>
      <c r="LOZ54" s="59"/>
      <c r="LPA54" s="59"/>
      <c r="LPB54" s="59"/>
      <c r="LPC54" s="59"/>
      <c r="LPD54" s="59"/>
      <c r="LPE54" s="59"/>
      <c r="LPF54" s="59"/>
      <c r="LPG54" s="59"/>
      <c r="LPH54" s="60"/>
      <c r="LPI54" s="60"/>
      <c r="LPJ54" s="69"/>
      <c r="LPK54" s="69"/>
      <c r="LPL54" s="69"/>
      <c r="LPM54" s="69"/>
      <c r="LPN54" s="69"/>
      <c r="LPO54" s="69"/>
      <c r="LPP54" s="69"/>
      <c r="LPQ54" s="69"/>
      <c r="LPR54" s="69"/>
      <c r="LPS54" s="69"/>
      <c r="LPT54" s="69"/>
      <c r="LPU54" s="69"/>
      <c r="LPV54" s="69"/>
      <c r="LPW54" s="69"/>
      <c r="LPX54" s="69"/>
      <c r="LPY54" s="69"/>
      <c r="LPZ54" s="69"/>
      <c r="LQA54" s="69"/>
      <c r="LQB54" s="69"/>
      <c r="LQC54" s="69"/>
      <c r="LQD54" s="69"/>
      <c r="LQE54" s="69"/>
      <c r="LQF54" s="69"/>
      <c r="LQG54" s="69"/>
      <c r="LQH54" s="70"/>
      <c r="LQI54" s="71"/>
      <c r="LQJ54" s="72"/>
      <c r="LQK54" s="68" t="s">
        <v>86</v>
      </c>
      <c r="LQL54" s="61">
        <f>SUM(LVK37:LVK52)</f>
        <v>0</v>
      </c>
      <c r="LQM54" s="61"/>
      <c r="LQN54" s="62"/>
      <c r="LQO54" s="62"/>
      <c r="LQP54" s="63"/>
      <c r="LQQ54" s="63"/>
      <c r="LQR54" s="63"/>
      <c r="LQS54" s="62"/>
      <c r="LQT54" s="64"/>
      <c r="LQU54" s="65"/>
      <c r="LQV54" s="66"/>
      <c r="LQW54" s="66"/>
      <c r="LQX54" s="66"/>
      <c r="LQY54" s="67"/>
      <c r="LQZ54" s="59"/>
      <c r="LRA54" s="59"/>
      <c r="LRB54" s="59"/>
      <c r="LRC54" s="59"/>
      <c r="LRD54" s="59"/>
      <c r="LRE54" s="59"/>
      <c r="LRF54" s="59"/>
      <c r="LRG54" s="59"/>
      <c r="LRH54" s="59"/>
      <c r="LRI54" s="59"/>
      <c r="LRJ54" s="59"/>
      <c r="LRK54" s="59"/>
      <c r="LRL54" s="59"/>
      <c r="LRM54" s="59"/>
      <c r="LRN54" s="59"/>
      <c r="LRO54" s="59"/>
      <c r="LRP54" s="59"/>
      <c r="LRQ54" s="59"/>
      <c r="LRR54" s="59"/>
      <c r="LRS54" s="59"/>
      <c r="LRT54" s="60"/>
      <c r="LRU54" s="60"/>
      <c r="LRV54" s="69"/>
      <c r="LRW54" s="69"/>
      <c r="LRX54" s="69"/>
      <c r="LRY54" s="69"/>
      <c r="LRZ54" s="69"/>
      <c r="LSA54" s="69"/>
      <c r="LSB54" s="69"/>
      <c r="LSC54" s="69"/>
      <c r="LSD54" s="69"/>
      <c r="LSE54" s="69"/>
      <c r="LSF54" s="69"/>
      <c r="LSG54" s="69"/>
      <c r="LSH54" s="69"/>
      <c r="LSI54" s="69"/>
      <c r="LSJ54" s="69"/>
      <c r="LSK54" s="69"/>
      <c r="LSL54" s="69"/>
      <c r="LSM54" s="69"/>
      <c r="LSN54" s="69"/>
      <c r="LSO54" s="69"/>
      <c r="LSP54" s="69"/>
      <c r="LSQ54" s="69"/>
      <c r="LSR54" s="69"/>
      <c r="LSS54" s="69"/>
      <c r="LST54" s="70"/>
      <c r="LSU54" s="71"/>
      <c r="LSV54" s="72"/>
      <c r="LSW54" s="68" t="s">
        <v>86</v>
      </c>
      <c r="LSX54" s="61">
        <f>SUM(LXW37:LXW52)</f>
        <v>0</v>
      </c>
      <c r="LSY54" s="61"/>
      <c r="LSZ54" s="62"/>
      <c r="LTA54" s="62"/>
      <c r="LTB54" s="63"/>
      <c r="LTC54" s="63"/>
      <c r="LTD54" s="63"/>
      <c r="LTE54" s="62"/>
      <c r="LTF54" s="64"/>
      <c r="LTG54" s="65"/>
      <c r="LTH54" s="66"/>
      <c r="LTI54" s="66"/>
      <c r="LTJ54" s="66"/>
      <c r="LTK54" s="67"/>
      <c r="LTL54" s="59"/>
      <c r="LTM54" s="59"/>
      <c r="LTN54" s="59"/>
      <c r="LTO54" s="59"/>
      <c r="LTP54" s="59"/>
      <c r="LTQ54" s="59"/>
      <c r="LTR54" s="59"/>
      <c r="LTS54" s="59"/>
      <c r="LTT54" s="59"/>
      <c r="LTU54" s="59"/>
      <c r="LTV54" s="59"/>
      <c r="LTW54" s="59"/>
      <c r="LTX54" s="59"/>
      <c r="LTY54" s="59"/>
      <c r="LTZ54" s="59"/>
      <c r="LUA54" s="59"/>
      <c r="LUB54" s="59"/>
      <c r="LUC54" s="59"/>
      <c r="LUD54" s="59"/>
      <c r="LUE54" s="59"/>
      <c r="LUF54" s="60"/>
      <c r="LUG54" s="60"/>
      <c r="LUH54" s="69"/>
      <c r="LUI54" s="69"/>
      <c r="LUJ54" s="69"/>
      <c r="LUK54" s="69"/>
      <c r="LUL54" s="69"/>
      <c r="LUM54" s="69"/>
      <c r="LUN54" s="69"/>
      <c r="LUO54" s="69"/>
      <c r="LUP54" s="69"/>
      <c r="LUQ54" s="69"/>
      <c r="LUR54" s="69"/>
      <c r="LUS54" s="69"/>
      <c r="LUT54" s="69"/>
      <c r="LUU54" s="69"/>
      <c r="LUV54" s="69"/>
      <c r="LUW54" s="69"/>
      <c r="LUX54" s="69"/>
      <c r="LUY54" s="69"/>
      <c r="LUZ54" s="69"/>
      <c r="LVA54" s="69"/>
      <c r="LVB54" s="69"/>
      <c r="LVC54" s="69"/>
      <c r="LVD54" s="69"/>
      <c r="LVE54" s="69"/>
      <c r="LVF54" s="70"/>
      <c r="LVG54" s="71"/>
      <c r="LVH54" s="72"/>
      <c r="LVI54" s="68" t="s">
        <v>86</v>
      </c>
      <c r="LVJ54" s="61">
        <f>SUM(MAI37:MAI52)</f>
        <v>0</v>
      </c>
      <c r="LVK54" s="61"/>
      <c r="LVL54" s="62"/>
      <c r="LVM54" s="62"/>
      <c r="LVN54" s="63"/>
      <c r="LVO54" s="63"/>
      <c r="LVP54" s="63"/>
      <c r="LVQ54" s="62"/>
      <c r="LVR54" s="64"/>
      <c r="LVS54" s="65"/>
      <c r="LVT54" s="66"/>
      <c r="LVU54" s="66"/>
      <c r="LVV54" s="66"/>
      <c r="LVW54" s="67"/>
      <c r="LVX54" s="59"/>
      <c r="LVY54" s="59"/>
      <c r="LVZ54" s="59"/>
      <c r="LWA54" s="59"/>
      <c r="LWB54" s="59"/>
      <c r="LWC54" s="59"/>
      <c r="LWD54" s="59"/>
      <c r="LWE54" s="59"/>
      <c r="LWF54" s="59"/>
      <c r="LWG54" s="59"/>
      <c r="LWH54" s="59"/>
      <c r="LWI54" s="59"/>
      <c r="LWJ54" s="59"/>
      <c r="LWK54" s="59"/>
      <c r="LWL54" s="59"/>
      <c r="LWM54" s="59"/>
      <c r="LWN54" s="59"/>
      <c r="LWO54" s="59"/>
      <c r="LWP54" s="59"/>
      <c r="LWQ54" s="59"/>
      <c r="LWR54" s="60"/>
      <c r="LWS54" s="60"/>
      <c r="LWT54" s="69"/>
      <c r="LWU54" s="69"/>
      <c r="LWV54" s="69"/>
      <c r="LWW54" s="69"/>
      <c r="LWX54" s="69"/>
      <c r="LWY54" s="69"/>
      <c r="LWZ54" s="69"/>
      <c r="LXA54" s="69"/>
      <c r="LXB54" s="69"/>
      <c r="LXC54" s="69"/>
      <c r="LXD54" s="69"/>
      <c r="LXE54" s="69"/>
      <c r="LXF54" s="69"/>
      <c r="LXG54" s="69"/>
      <c r="LXH54" s="69"/>
      <c r="LXI54" s="69"/>
      <c r="LXJ54" s="69"/>
      <c r="LXK54" s="69"/>
      <c r="LXL54" s="69"/>
      <c r="LXM54" s="69"/>
      <c r="LXN54" s="69"/>
      <c r="LXO54" s="69"/>
      <c r="LXP54" s="69"/>
      <c r="LXQ54" s="69"/>
      <c r="LXR54" s="70"/>
      <c r="LXS54" s="71"/>
      <c r="LXT54" s="72"/>
      <c r="LXU54" s="68" t="s">
        <v>86</v>
      </c>
      <c r="LXV54" s="61">
        <f>SUM(MCU37:MCU52)</f>
        <v>0</v>
      </c>
      <c r="LXW54" s="61"/>
      <c r="LXX54" s="62"/>
      <c r="LXY54" s="62"/>
      <c r="LXZ54" s="63"/>
      <c r="LYA54" s="63"/>
      <c r="LYB54" s="63"/>
      <c r="LYC54" s="62"/>
      <c r="LYD54" s="64"/>
      <c r="LYE54" s="65"/>
      <c r="LYF54" s="66"/>
      <c r="LYG54" s="66"/>
      <c r="LYH54" s="66"/>
      <c r="LYI54" s="67"/>
      <c r="LYJ54" s="59"/>
      <c r="LYK54" s="59"/>
      <c r="LYL54" s="59"/>
      <c r="LYM54" s="59"/>
      <c r="LYN54" s="59"/>
      <c r="LYO54" s="59"/>
      <c r="LYP54" s="59"/>
      <c r="LYQ54" s="59"/>
      <c r="LYR54" s="59"/>
      <c r="LYS54" s="59"/>
      <c r="LYT54" s="59"/>
      <c r="LYU54" s="59"/>
      <c r="LYV54" s="59"/>
      <c r="LYW54" s="59"/>
      <c r="LYX54" s="59"/>
      <c r="LYY54" s="59"/>
      <c r="LYZ54" s="59"/>
      <c r="LZA54" s="59"/>
      <c r="LZB54" s="59"/>
      <c r="LZC54" s="59"/>
      <c r="LZD54" s="60"/>
      <c r="LZE54" s="60"/>
      <c r="LZF54" s="69"/>
      <c r="LZG54" s="69"/>
      <c r="LZH54" s="69"/>
      <c r="LZI54" s="69"/>
      <c r="LZJ54" s="69"/>
      <c r="LZK54" s="69"/>
      <c r="LZL54" s="69"/>
      <c r="LZM54" s="69"/>
      <c r="LZN54" s="69"/>
      <c r="LZO54" s="69"/>
      <c r="LZP54" s="69"/>
      <c r="LZQ54" s="69"/>
      <c r="LZR54" s="69"/>
      <c r="LZS54" s="69"/>
      <c r="LZT54" s="69"/>
      <c r="LZU54" s="69"/>
      <c r="LZV54" s="69"/>
      <c r="LZW54" s="69"/>
      <c r="LZX54" s="69"/>
      <c r="LZY54" s="69"/>
      <c r="LZZ54" s="69"/>
      <c r="MAA54" s="69"/>
      <c r="MAB54" s="69"/>
      <c r="MAC54" s="69"/>
      <c r="MAD54" s="70"/>
      <c r="MAE54" s="71"/>
      <c r="MAF54" s="72"/>
      <c r="MAG54" s="68" t="s">
        <v>86</v>
      </c>
      <c r="MAH54" s="61">
        <f>SUM(MFG37:MFG52)</f>
        <v>0</v>
      </c>
      <c r="MAI54" s="61"/>
      <c r="MAJ54" s="62"/>
      <c r="MAK54" s="62"/>
      <c r="MAL54" s="63"/>
      <c r="MAM54" s="63"/>
      <c r="MAN54" s="63"/>
      <c r="MAO54" s="62"/>
      <c r="MAP54" s="64"/>
      <c r="MAQ54" s="65"/>
      <c r="MAR54" s="66"/>
      <c r="MAS54" s="66"/>
      <c r="MAT54" s="66"/>
      <c r="MAU54" s="67"/>
      <c r="MAV54" s="59"/>
      <c r="MAW54" s="59"/>
      <c r="MAX54" s="59"/>
      <c r="MAY54" s="59"/>
      <c r="MAZ54" s="59"/>
      <c r="MBA54" s="59"/>
      <c r="MBB54" s="59"/>
      <c r="MBC54" s="59"/>
      <c r="MBD54" s="59"/>
      <c r="MBE54" s="59"/>
      <c r="MBF54" s="59"/>
      <c r="MBG54" s="59"/>
      <c r="MBH54" s="59"/>
      <c r="MBI54" s="59"/>
      <c r="MBJ54" s="59"/>
      <c r="MBK54" s="59"/>
      <c r="MBL54" s="59"/>
      <c r="MBM54" s="59"/>
      <c r="MBN54" s="59"/>
      <c r="MBO54" s="59"/>
      <c r="MBP54" s="60"/>
      <c r="MBQ54" s="60"/>
      <c r="MBR54" s="69"/>
      <c r="MBS54" s="69"/>
      <c r="MBT54" s="69"/>
      <c r="MBU54" s="69"/>
      <c r="MBV54" s="69"/>
      <c r="MBW54" s="69"/>
      <c r="MBX54" s="69"/>
      <c r="MBY54" s="69"/>
      <c r="MBZ54" s="69"/>
      <c r="MCA54" s="69"/>
      <c r="MCB54" s="69"/>
      <c r="MCC54" s="69"/>
      <c r="MCD54" s="69"/>
      <c r="MCE54" s="69"/>
      <c r="MCF54" s="69"/>
      <c r="MCG54" s="69"/>
      <c r="MCH54" s="69"/>
      <c r="MCI54" s="69"/>
      <c r="MCJ54" s="69"/>
      <c r="MCK54" s="69"/>
      <c r="MCL54" s="69"/>
      <c r="MCM54" s="69"/>
      <c r="MCN54" s="69"/>
      <c r="MCO54" s="69"/>
      <c r="MCP54" s="70"/>
      <c r="MCQ54" s="71"/>
      <c r="MCR54" s="72"/>
      <c r="MCS54" s="68" t="s">
        <v>86</v>
      </c>
      <c r="MCT54" s="61">
        <f>SUM(MHS37:MHS52)</f>
        <v>0</v>
      </c>
      <c r="MCU54" s="61"/>
      <c r="MCV54" s="62"/>
      <c r="MCW54" s="62"/>
      <c r="MCX54" s="63"/>
      <c r="MCY54" s="63"/>
      <c r="MCZ54" s="63"/>
      <c r="MDA54" s="62"/>
      <c r="MDB54" s="64"/>
      <c r="MDC54" s="65"/>
      <c r="MDD54" s="66"/>
      <c r="MDE54" s="66"/>
      <c r="MDF54" s="66"/>
      <c r="MDG54" s="67"/>
      <c r="MDH54" s="59"/>
      <c r="MDI54" s="59"/>
      <c r="MDJ54" s="59"/>
      <c r="MDK54" s="59"/>
      <c r="MDL54" s="59"/>
      <c r="MDM54" s="59"/>
      <c r="MDN54" s="59"/>
      <c r="MDO54" s="59"/>
      <c r="MDP54" s="59"/>
      <c r="MDQ54" s="59"/>
      <c r="MDR54" s="59"/>
      <c r="MDS54" s="59"/>
      <c r="MDT54" s="59"/>
      <c r="MDU54" s="59"/>
      <c r="MDV54" s="59"/>
      <c r="MDW54" s="59"/>
      <c r="MDX54" s="59"/>
      <c r="MDY54" s="59"/>
      <c r="MDZ54" s="59"/>
      <c r="MEA54" s="59"/>
      <c r="MEB54" s="60"/>
      <c r="MEC54" s="60"/>
      <c r="MED54" s="69"/>
      <c r="MEE54" s="69"/>
      <c r="MEF54" s="69"/>
      <c r="MEG54" s="69"/>
      <c r="MEH54" s="69"/>
      <c r="MEI54" s="69"/>
      <c r="MEJ54" s="69"/>
      <c r="MEK54" s="69"/>
      <c r="MEL54" s="69"/>
      <c r="MEM54" s="69"/>
      <c r="MEN54" s="69"/>
      <c r="MEO54" s="69"/>
      <c r="MEP54" s="69"/>
      <c r="MEQ54" s="69"/>
      <c r="MER54" s="69"/>
      <c r="MES54" s="69"/>
      <c r="MET54" s="69"/>
      <c r="MEU54" s="69"/>
      <c r="MEV54" s="69"/>
      <c r="MEW54" s="69"/>
      <c r="MEX54" s="69"/>
      <c r="MEY54" s="69"/>
      <c r="MEZ54" s="69"/>
      <c r="MFA54" s="69"/>
      <c r="MFB54" s="70"/>
      <c r="MFC54" s="71"/>
      <c r="MFD54" s="72"/>
      <c r="MFE54" s="68" t="s">
        <v>86</v>
      </c>
      <c r="MFF54" s="61">
        <f>SUM(MKE37:MKE52)</f>
        <v>0</v>
      </c>
      <c r="MFG54" s="61"/>
      <c r="MFH54" s="62"/>
      <c r="MFI54" s="62"/>
      <c r="MFJ54" s="63"/>
      <c r="MFK54" s="63"/>
      <c r="MFL54" s="63"/>
      <c r="MFM54" s="62"/>
      <c r="MFN54" s="64"/>
      <c r="MFO54" s="65"/>
      <c r="MFP54" s="66"/>
      <c r="MFQ54" s="66"/>
      <c r="MFR54" s="66"/>
      <c r="MFS54" s="67"/>
      <c r="MFT54" s="59"/>
      <c r="MFU54" s="59"/>
      <c r="MFV54" s="59"/>
      <c r="MFW54" s="59"/>
      <c r="MFX54" s="59"/>
      <c r="MFY54" s="59"/>
      <c r="MFZ54" s="59"/>
      <c r="MGA54" s="59"/>
      <c r="MGB54" s="59"/>
      <c r="MGC54" s="59"/>
      <c r="MGD54" s="59"/>
      <c r="MGE54" s="59"/>
      <c r="MGF54" s="59"/>
      <c r="MGG54" s="59"/>
      <c r="MGH54" s="59"/>
      <c r="MGI54" s="59"/>
      <c r="MGJ54" s="59"/>
      <c r="MGK54" s="59"/>
      <c r="MGL54" s="59"/>
      <c r="MGM54" s="59"/>
      <c r="MGN54" s="60"/>
      <c r="MGO54" s="60"/>
      <c r="MGP54" s="69"/>
      <c r="MGQ54" s="69"/>
      <c r="MGR54" s="69"/>
      <c r="MGS54" s="69"/>
      <c r="MGT54" s="69"/>
      <c r="MGU54" s="69"/>
      <c r="MGV54" s="69"/>
      <c r="MGW54" s="69"/>
      <c r="MGX54" s="69"/>
      <c r="MGY54" s="69"/>
      <c r="MGZ54" s="69"/>
      <c r="MHA54" s="69"/>
      <c r="MHB54" s="69"/>
      <c r="MHC54" s="69"/>
      <c r="MHD54" s="69"/>
      <c r="MHE54" s="69"/>
      <c r="MHF54" s="69"/>
      <c r="MHG54" s="69"/>
      <c r="MHH54" s="69"/>
      <c r="MHI54" s="69"/>
      <c r="MHJ54" s="69"/>
      <c r="MHK54" s="69"/>
      <c r="MHL54" s="69"/>
      <c r="MHM54" s="69"/>
      <c r="MHN54" s="70"/>
      <c r="MHO54" s="71"/>
      <c r="MHP54" s="72"/>
      <c r="MHQ54" s="68" t="s">
        <v>86</v>
      </c>
      <c r="MHR54" s="61">
        <f>SUM(MMQ37:MMQ52)</f>
        <v>0</v>
      </c>
      <c r="MHS54" s="61"/>
      <c r="MHT54" s="62"/>
      <c r="MHU54" s="62"/>
      <c r="MHV54" s="63"/>
      <c r="MHW54" s="63"/>
      <c r="MHX54" s="63"/>
      <c r="MHY54" s="62"/>
      <c r="MHZ54" s="64"/>
      <c r="MIA54" s="65"/>
      <c r="MIB54" s="66"/>
      <c r="MIC54" s="66"/>
      <c r="MID54" s="66"/>
      <c r="MIE54" s="67"/>
      <c r="MIF54" s="59"/>
      <c r="MIG54" s="59"/>
      <c r="MIH54" s="59"/>
      <c r="MII54" s="59"/>
      <c r="MIJ54" s="59"/>
      <c r="MIK54" s="59"/>
      <c r="MIL54" s="59"/>
      <c r="MIM54" s="59"/>
      <c r="MIN54" s="59"/>
      <c r="MIO54" s="59"/>
      <c r="MIP54" s="59"/>
      <c r="MIQ54" s="59"/>
      <c r="MIR54" s="59"/>
      <c r="MIS54" s="59"/>
      <c r="MIT54" s="59"/>
      <c r="MIU54" s="59"/>
      <c r="MIV54" s="59"/>
      <c r="MIW54" s="59"/>
      <c r="MIX54" s="59"/>
      <c r="MIY54" s="59"/>
      <c r="MIZ54" s="60"/>
      <c r="MJA54" s="60"/>
      <c r="MJB54" s="69"/>
      <c r="MJC54" s="69"/>
      <c r="MJD54" s="69"/>
      <c r="MJE54" s="69"/>
      <c r="MJF54" s="69"/>
      <c r="MJG54" s="69"/>
      <c r="MJH54" s="69"/>
      <c r="MJI54" s="69"/>
      <c r="MJJ54" s="69"/>
      <c r="MJK54" s="69"/>
      <c r="MJL54" s="69"/>
      <c r="MJM54" s="69"/>
      <c r="MJN54" s="69"/>
      <c r="MJO54" s="69"/>
      <c r="MJP54" s="69"/>
      <c r="MJQ54" s="69"/>
      <c r="MJR54" s="69"/>
      <c r="MJS54" s="69"/>
      <c r="MJT54" s="69"/>
      <c r="MJU54" s="69"/>
      <c r="MJV54" s="69"/>
      <c r="MJW54" s="69"/>
      <c r="MJX54" s="69"/>
      <c r="MJY54" s="69"/>
      <c r="MJZ54" s="70"/>
      <c r="MKA54" s="71"/>
      <c r="MKB54" s="72"/>
      <c r="MKC54" s="68" t="s">
        <v>86</v>
      </c>
      <c r="MKD54" s="61">
        <f>SUM(MPC37:MPC52)</f>
        <v>0</v>
      </c>
      <c r="MKE54" s="61"/>
      <c r="MKF54" s="62"/>
      <c r="MKG54" s="62"/>
      <c r="MKH54" s="63"/>
      <c r="MKI54" s="63"/>
      <c r="MKJ54" s="63"/>
      <c r="MKK54" s="62"/>
      <c r="MKL54" s="64"/>
      <c r="MKM54" s="65"/>
      <c r="MKN54" s="66"/>
      <c r="MKO54" s="66"/>
      <c r="MKP54" s="66"/>
      <c r="MKQ54" s="67"/>
      <c r="MKR54" s="59"/>
      <c r="MKS54" s="59"/>
      <c r="MKT54" s="59"/>
      <c r="MKU54" s="59"/>
      <c r="MKV54" s="59"/>
      <c r="MKW54" s="59"/>
      <c r="MKX54" s="59"/>
      <c r="MKY54" s="59"/>
      <c r="MKZ54" s="59"/>
      <c r="MLA54" s="59"/>
      <c r="MLB54" s="59"/>
      <c r="MLC54" s="59"/>
      <c r="MLD54" s="59"/>
      <c r="MLE54" s="59"/>
      <c r="MLF54" s="59"/>
      <c r="MLG54" s="59"/>
      <c r="MLH54" s="59"/>
      <c r="MLI54" s="59"/>
      <c r="MLJ54" s="59"/>
      <c r="MLK54" s="59"/>
      <c r="MLL54" s="60"/>
      <c r="MLM54" s="60"/>
      <c r="MLN54" s="69"/>
      <c r="MLO54" s="69"/>
      <c r="MLP54" s="69"/>
      <c r="MLQ54" s="69"/>
      <c r="MLR54" s="69"/>
      <c r="MLS54" s="69"/>
      <c r="MLT54" s="69"/>
      <c r="MLU54" s="69"/>
      <c r="MLV54" s="69"/>
      <c r="MLW54" s="69"/>
      <c r="MLX54" s="69"/>
      <c r="MLY54" s="69"/>
      <c r="MLZ54" s="69"/>
      <c r="MMA54" s="69"/>
      <c r="MMB54" s="69"/>
      <c r="MMC54" s="69"/>
      <c r="MMD54" s="69"/>
      <c r="MME54" s="69"/>
      <c r="MMF54" s="69"/>
      <c r="MMG54" s="69"/>
      <c r="MMH54" s="69"/>
      <c r="MMI54" s="69"/>
      <c r="MMJ54" s="69"/>
      <c r="MMK54" s="69"/>
      <c r="MML54" s="70"/>
      <c r="MMM54" s="71"/>
      <c r="MMN54" s="72"/>
      <c r="MMO54" s="68" t="s">
        <v>86</v>
      </c>
      <c r="MMP54" s="61">
        <f>SUM(MRO37:MRO52)</f>
        <v>0</v>
      </c>
      <c r="MMQ54" s="61"/>
      <c r="MMR54" s="62"/>
      <c r="MMS54" s="62"/>
      <c r="MMT54" s="63"/>
      <c r="MMU54" s="63"/>
      <c r="MMV54" s="63"/>
      <c r="MMW54" s="62"/>
      <c r="MMX54" s="64"/>
      <c r="MMY54" s="65"/>
      <c r="MMZ54" s="66"/>
      <c r="MNA54" s="66"/>
      <c r="MNB54" s="66"/>
      <c r="MNC54" s="67"/>
      <c r="MND54" s="59"/>
      <c r="MNE54" s="59"/>
      <c r="MNF54" s="59"/>
      <c r="MNG54" s="59"/>
      <c r="MNH54" s="59"/>
      <c r="MNI54" s="59"/>
      <c r="MNJ54" s="59"/>
      <c r="MNK54" s="59"/>
      <c r="MNL54" s="59"/>
      <c r="MNM54" s="59"/>
      <c r="MNN54" s="59"/>
      <c r="MNO54" s="59"/>
      <c r="MNP54" s="59"/>
      <c r="MNQ54" s="59"/>
      <c r="MNR54" s="59"/>
      <c r="MNS54" s="59"/>
      <c r="MNT54" s="59"/>
      <c r="MNU54" s="59"/>
      <c r="MNV54" s="59"/>
      <c r="MNW54" s="59"/>
      <c r="MNX54" s="60"/>
      <c r="MNY54" s="60"/>
      <c r="MNZ54" s="69"/>
      <c r="MOA54" s="69"/>
      <c r="MOB54" s="69"/>
      <c r="MOC54" s="69"/>
      <c r="MOD54" s="69"/>
      <c r="MOE54" s="69"/>
      <c r="MOF54" s="69"/>
      <c r="MOG54" s="69"/>
      <c r="MOH54" s="69"/>
      <c r="MOI54" s="69"/>
      <c r="MOJ54" s="69"/>
      <c r="MOK54" s="69"/>
      <c r="MOL54" s="69"/>
      <c r="MOM54" s="69"/>
      <c r="MON54" s="69"/>
      <c r="MOO54" s="69"/>
      <c r="MOP54" s="69"/>
      <c r="MOQ54" s="69"/>
      <c r="MOR54" s="69"/>
      <c r="MOS54" s="69"/>
      <c r="MOT54" s="69"/>
      <c r="MOU54" s="69"/>
      <c r="MOV54" s="69"/>
      <c r="MOW54" s="69"/>
      <c r="MOX54" s="70"/>
      <c r="MOY54" s="71"/>
      <c r="MOZ54" s="72"/>
      <c r="MPA54" s="68" t="s">
        <v>86</v>
      </c>
      <c r="MPB54" s="61">
        <f>SUM(MUA37:MUA52)</f>
        <v>0</v>
      </c>
      <c r="MPC54" s="61"/>
      <c r="MPD54" s="62"/>
      <c r="MPE54" s="62"/>
      <c r="MPF54" s="63"/>
      <c r="MPG54" s="63"/>
      <c r="MPH54" s="63"/>
      <c r="MPI54" s="62"/>
      <c r="MPJ54" s="64"/>
      <c r="MPK54" s="65"/>
      <c r="MPL54" s="66"/>
      <c r="MPM54" s="66"/>
      <c r="MPN54" s="66"/>
      <c r="MPO54" s="67"/>
      <c r="MPP54" s="59"/>
      <c r="MPQ54" s="59"/>
      <c r="MPR54" s="59"/>
      <c r="MPS54" s="59"/>
      <c r="MPT54" s="59"/>
      <c r="MPU54" s="59"/>
      <c r="MPV54" s="59"/>
      <c r="MPW54" s="59"/>
      <c r="MPX54" s="59"/>
      <c r="MPY54" s="59"/>
      <c r="MPZ54" s="59"/>
      <c r="MQA54" s="59"/>
      <c r="MQB54" s="59"/>
      <c r="MQC54" s="59"/>
      <c r="MQD54" s="59"/>
      <c r="MQE54" s="59"/>
      <c r="MQF54" s="59"/>
      <c r="MQG54" s="59"/>
      <c r="MQH54" s="59"/>
      <c r="MQI54" s="59"/>
      <c r="MQJ54" s="60"/>
      <c r="MQK54" s="60"/>
      <c r="MQL54" s="69"/>
      <c r="MQM54" s="69"/>
      <c r="MQN54" s="69"/>
      <c r="MQO54" s="69"/>
      <c r="MQP54" s="69"/>
      <c r="MQQ54" s="69"/>
      <c r="MQR54" s="69"/>
      <c r="MQS54" s="69"/>
      <c r="MQT54" s="69"/>
      <c r="MQU54" s="69"/>
      <c r="MQV54" s="69"/>
      <c r="MQW54" s="69"/>
      <c r="MQX54" s="69"/>
      <c r="MQY54" s="69"/>
      <c r="MQZ54" s="69"/>
      <c r="MRA54" s="69"/>
      <c r="MRB54" s="69"/>
      <c r="MRC54" s="69"/>
      <c r="MRD54" s="69"/>
      <c r="MRE54" s="69"/>
      <c r="MRF54" s="69"/>
      <c r="MRG54" s="69"/>
      <c r="MRH54" s="69"/>
      <c r="MRI54" s="69"/>
      <c r="MRJ54" s="70"/>
      <c r="MRK54" s="71"/>
      <c r="MRL54" s="72"/>
      <c r="MRM54" s="68" t="s">
        <v>86</v>
      </c>
      <c r="MRN54" s="61">
        <f>SUM(MWM37:MWM52)</f>
        <v>0</v>
      </c>
      <c r="MRO54" s="61"/>
      <c r="MRP54" s="62"/>
      <c r="MRQ54" s="62"/>
      <c r="MRR54" s="63"/>
      <c r="MRS54" s="63"/>
      <c r="MRT54" s="63"/>
      <c r="MRU54" s="62"/>
      <c r="MRV54" s="64"/>
      <c r="MRW54" s="65"/>
      <c r="MRX54" s="66"/>
      <c r="MRY54" s="66"/>
      <c r="MRZ54" s="66"/>
      <c r="MSA54" s="67"/>
      <c r="MSB54" s="59"/>
      <c r="MSC54" s="59"/>
      <c r="MSD54" s="59"/>
      <c r="MSE54" s="59"/>
      <c r="MSF54" s="59"/>
      <c r="MSG54" s="59"/>
      <c r="MSH54" s="59"/>
      <c r="MSI54" s="59"/>
      <c r="MSJ54" s="59"/>
      <c r="MSK54" s="59"/>
      <c r="MSL54" s="59"/>
      <c r="MSM54" s="59"/>
      <c r="MSN54" s="59"/>
      <c r="MSO54" s="59"/>
      <c r="MSP54" s="59"/>
      <c r="MSQ54" s="59"/>
      <c r="MSR54" s="59"/>
      <c r="MSS54" s="59"/>
      <c r="MST54" s="59"/>
      <c r="MSU54" s="59"/>
      <c r="MSV54" s="60"/>
      <c r="MSW54" s="60"/>
      <c r="MSX54" s="69"/>
      <c r="MSY54" s="69"/>
      <c r="MSZ54" s="69"/>
      <c r="MTA54" s="69"/>
      <c r="MTB54" s="69"/>
      <c r="MTC54" s="69"/>
      <c r="MTD54" s="69"/>
      <c r="MTE54" s="69"/>
      <c r="MTF54" s="69"/>
      <c r="MTG54" s="69"/>
      <c r="MTH54" s="69"/>
      <c r="MTI54" s="69"/>
      <c r="MTJ54" s="69"/>
      <c r="MTK54" s="69"/>
      <c r="MTL54" s="69"/>
      <c r="MTM54" s="69"/>
      <c r="MTN54" s="69"/>
      <c r="MTO54" s="69"/>
      <c r="MTP54" s="69"/>
      <c r="MTQ54" s="69"/>
      <c r="MTR54" s="69"/>
      <c r="MTS54" s="69"/>
      <c r="MTT54" s="69"/>
      <c r="MTU54" s="69"/>
      <c r="MTV54" s="70"/>
      <c r="MTW54" s="71"/>
      <c r="MTX54" s="72"/>
      <c r="MTY54" s="68" t="s">
        <v>86</v>
      </c>
      <c r="MTZ54" s="61">
        <f>SUM(MYY37:MYY52)</f>
        <v>0</v>
      </c>
      <c r="MUA54" s="61"/>
      <c r="MUB54" s="62"/>
      <c r="MUC54" s="62"/>
      <c r="MUD54" s="63"/>
      <c r="MUE54" s="63"/>
      <c r="MUF54" s="63"/>
      <c r="MUG54" s="62"/>
      <c r="MUH54" s="64"/>
      <c r="MUI54" s="65"/>
      <c r="MUJ54" s="66"/>
      <c r="MUK54" s="66"/>
      <c r="MUL54" s="66"/>
      <c r="MUM54" s="67"/>
      <c r="MUN54" s="59"/>
      <c r="MUO54" s="59"/>
      <c r="MUP54" s="59"/>
      <c r="MUQ54" s="59"/>
      <c r="MUR54" s="59"/>
      <c r="MUS54" s="59"/>
      <c r="MUT54" s="59"/>
      <c r="MUU54" s="59"/>
      <c r="MUV54" s="59"/>
      <c r="MUW54" s="59"/>
      <c r="MUX54" s="59"/>
      <c r="MUY54" s="59"/>
      <c r="MUZ54" s="59"/>
      <c r="MVA54" s="59"/>
      <c r="MVB54" s="59"/>
      <c r="MVC54" s="59"/>
      <c r="MVD54" s="59"/>
      <c r="MVE54" s="59"/>
      <c r="MVF54" s="59"/>
      <c r="MVG54" s="59"/>
      <c r="MVH54" s="60"/>
      <c r="MVI54" s="60"/>
      <c r="MVJ54" s="69"/>
      <c r="MVK54" s="69"/>
      <c r="MVL54" s="69"/>
      <c r="MVM54" s="69"/>
      <c r="MVN54" s="69"/>
      <c r="MVO54" s="69"/>
      <c r="MVP54" s="69"/>
      <c r="MVQ54" s="69"/>
      <c r="MVR54" s="69"/>
      <c r="MVS54" s="69"/>
      <c r="MVT54" s="69"/>
      <c r="MVU54" s="69"/>
      <c r="MVV54" s="69"/>
      <c r="MVW54" s="69"/>
      <c r="MVX54" s="69"/>
      <c r="MVY54" s="69"/>
      <c r="MVZ54" s="69"/>
      <c r="MWA54" s="69"/>
      <c r="MWB54" s="69"/>
      <c r="MWC54" s="69"/>
      <c r="MWD54" s="69"/>
      <c r="MWE54" s="69"/>
      <c r="MWF54" s="69"/>
      <c r="MWG54" s="69"/>
      <c r="MWH54" s="70"/>
      <c r="MWI54" s="71"/>
      <c r="MWJ54" s="72"/>
      <c r="MWK54" s="68" t="s">
        <v>86</v>
      </c>
      <c r="MWL54" s="61">
        <f>SUM(NBK37:NBK52)</f>
        <v>0</v>
      </c>
      <c r="MWM54" s="61"/>
      <c r="MWN54" s="62"/>
      <c r="MWO54" s="62"/>
      <c r="MWP54" s="63"/>
      <c r="MWQ54" s="63"/>
      <c r="MWR54" s="63"/>
      <c r="MWS54" s="62"/>
      <c r="MWT54" s="64"/>
      <c r="MWU54" s="65"/>
      <c r="MWV54" s="66"/>
      <c r="MWW54" s="66"/>
      <c r="MWX54" s="66"/>
      <c r="MWY54" s="67"/>
      <c r="MWZ54" s="59"/>
      <c r="MXA54" s="59"/>
      <c r="MXB54" s="59"/>
      <c r="MXC54" s="59"/>
      <c r="MXD54" s="59"/>
      <c r="MXE54" s="59"/>
      <c r="MXF54" s="59"/>
      <c r="MXG54" s="59"/>
      <c r="MXH54" s="59"/>
      <c r="MXI54" s="59"/>
      <c r="MXJ54" s="59"/>
      <c r="MXK54" s="59"/>
      <c r="MXL54" s="59"/>
      <c r="MXM54" s="59"/>
      <c r="MXN54" s="59"/>
      <c r="MXO54" s="59"/>
      <c r="MXP54" s="59"/>
      <c r="MXQ54" s="59"/>
      <c r="MXR54" s="59"/>
      <c r="MXS54" s="59"/>
      <c r="MXT54" s="60"/>
      <c r="MXU54" s="60"/>
      <c r="MXV54" s="69"/>
      <c r="MXW54" s="69"/>
      <c r="MXX54" s="69"/>
      <c r="MXY54" s="69"/>
      <c r="MXZ54" s="69"/>
      <c r="MYA54" s="69"/>
      <c r="MYB54" s="69"/>
      <c r="MYC54" s="69"/>
      <c r="MYD54" s="69"/>
      <c r="MYE54" s="69"/>
      <c r="MYF54" s="69"/>
      <c r="MYG54" s="69"/>
      <c r="MYH54" s="69"/>
      <c r="MYI54" s="69"/>
      <c r="MYJ54" s="69"/>
      <c r="MYK54" s="69"/>
      <c r="MYL54" s="69"/>
      <c r="MYM54" s="69"/>
      <c r="MYN54" s="69"/>
      <c r="MYO54" s="69"/>
      <c r="MYP54" s="69"/>
      <c r="MYQ54" s="69"/>
      <c r="MYR54" s="69"/>
      <c r="MYS54" s="69"/>
      <c r="MYT54" s="70"/>
      <c r="MYU54" s="71"/>
      <c r="MYV54" s="72"/>
      <c r="MYW54" s="68" t="s">
        <v>86</v>
      </c>
      <c r="MYX54" s="61">
        <f>SUM(NDW37:NDW52)</f>
        <v>0</v>
      </c>
      <c r="MYY54" s="61"/>
      <c r="MYZ54" s="62"/>
      <c r="MZA54" s="62"/>
      <c r="MZB54" s="63"/>
      <c r="MZC54" s="63"/>
      <c r="MZD54" s="63"/>
      <c r="MZE54" s="62"/>
      <c r="MZF54" s="64"/>
      <c r="MZG54" s="65"/>
      <c r="MZH54" s="66"/>
      <c r="MZI54" s="66"/>
      <c r="MZJ54" s="66"/>
      <c r="MZK54" s="67"/>
      <c r="MZL54" s="59"/>
      <c r="MZM54" s="59"/>
      <c r="MZN54" s="59"/>
      <c r="MZO54" s="59"/>
      <c r="MZP54" s="59"/>
      <c r="MZQ54" s="59"/>
      <c r="MZR54" s="59"/>
      <c r="MZS54" s="59"/>
      <c r="MZT54" s="59"/>
      <c r="MZU54" s="59"/>
      <c r="MZV54" s="59"/>
      <c r="MZW54" s="59"/>
      <c r="MZX54" s="59"/>
      <c r="MZY54" s="59"/>
      <c r="MZZ54" s="59"/>
      <c r="NAA54" s="59"/>
      <c r="NAB54" s="59"/>
      <c r="NAC54" s="59"/>
      <c r="NAD54" s="59"/>
      <c r="NAE54" s="59"/>
      <c r="NAF54" s="60"/>
      <c r="NAG54" s="60"/>
      <c r="NAH54" s="69"/>
      <c r="NAI54" s="69"/>
      <c r="NAJ54" s="69"/>
      <c r="NAK54" s="69"/>
      <c r="NAL54" s="69"/>
      <c r="NAM54" s="69"/>
      <c r="NAN54" s="69"/>
      <c r="NAO54" s="69"/>
      <c r="NAP54" s="69"/>
      <c r="NAQ54" s="69"/>
      <c r="NAR54" s="69"/>
      <c r="NAS54" s="69"/>
      <c r="NAT54" s="69"/>
      <c r="NAU54" s="69"/>
      <c r="NAV54" s="69"/>
      <c r="NAW54" s="69"/>
      <c r="NAX54" s="69"/>
      <c r="NAY54" s="69"/>
      <c r="NAZ54" s="69"/>
      <c r="NBA54" s="69"/>
      <c r="NBB54" s="69"/>
      <c r="NBC54" s="69"/>
      <c r="NBD54" s="69"/>
      <c r="NBE54" s="69"/>
      <c r="NBF54" s="70"/>
      <c r="NBG54" s="71"/>
      <c r="NBH54" s="72"/>
      <c r="NBI54" s="68" t="s">
        <v>86</v>
      </c>
      <c r="NBJ54" s="61">
        <f>SUM(NGI37:NGI52)</f>
        <v>0</v>
      </c>
      <c r="NBK54" s="61"/>
      <c r="NBL54" s="62"/>
      <c r="NBM54" s="62"/>
      <c r="NBN54" s="63"/>
      <c r="NBO54" s="63"/>
      <c r="NBP54" s="63"/>
      <c r="NBQ54" s="62"/>
      <c r="NBR54" s="64"/>
      <c r="NBS54" s="65"/>
      <c r="NBT54" s="66"/>
      <c r="NBU54" s="66"/>
      <c r="NBV54" s="66"/>
      <c r="NBW54" s="67"/>
      <c r="NBX54" s="59"/>
      <c r="NBY54" s="59"/>
      <c r="NBZ54" s="59"/>
      <c r="NCA54" s="59"/>
      <c r="NCB54" s="59"/>
      <c r="NCC54" s="59"/>
      <c r="NCD54" s="59"/>
      <c r="NCE54" s="59"/>
      <c r="NCF54" s="59"/>
      <c r="NCG54" s="59"/>
      <c r="NCH54" s="59"/>
      <c r="NCI54" s="59"/>
      <c r="NCJ54" s="59"/>
      <c r="NCK54" s="59"/>
      <c r="NCL54" s="59"/>
      <c r="NCM54" s="59"/>
      <c r="NCN54" s="59"/>
      <c r="NCO54" s="59"/>
      <c r="NCP54" s="59"/>
      <c r="NCQ54" s="59"/>
      <c r="NCR54" s="60"/>
      <c r="NCS54" s="60"/>
      <c r="NCT54" s="69"/>
      <c r="NCU54" s="69"/>
      <c r="NCV54" s="69"/>
      <c r="NCW54" s="69"/>
      <c r="NCX54" s="69"/>
      <c r="NCY54" s="69"/>
      <c r="NCZ54" s="69"/>
      <c r="NDA54" s="69"/>
      <c r="NDB54" s="69"/>
      <c r="NDC54" s="69"/>
      <c r="NDD54" s="69"/>
      <c r="NDE54" s="69"/>
      <c r="NDF54" s="69"/>
      <c r="NDG54" s="69"/>
      <c r="NDH54" s="69"/>
      <c r="NDI54" s="69"/>
      <c r="NDJ54" s="69"/>
      <c r="NDK54" s="69"/>
      <c r="NDL54" s="69"/>
      <c r="NDM54" s="69"/>
      <c r="NDN54" s="69"/>
      <c r="NDO54" s="69"/>
      <c r="NDP54" s="69"/>
      <c r="NDQ54" s="69"/>
      <c r="NDR54" s="70"/>
      <c r="NDS54" s="71"/>
      <c r="NDT54" s="72"/>
      <c r="NDU54" s="68" t="s">
        <v>86</v>
      </c>
      <c r="NDV54" s="61">
        <f>SUM(NIU37:NIU52)</f>
        <v>0</v>
      </c>
      <c r="NDW54" s="61"/>
      <c r="NDX54" s="62"/>
      <c r="NDY54" s="62"/>
      <c r="NDZ54" s="63"/>
      <c r="NEA54" s="63"/>
      <c r="NEB54" s="63"/>
      <c r="NEC54" s="62"/>
      <c r="NED54" s="64"/>
      <c r="NEE54" s="65"/>
      <c r="NEF54" s="66"/>
      <c r="NEG54" s="66"/>
      <c r="NEH54" s="66"/>
      <c r="NEI54" s="67"/>
      <c r="NEJ54" s="59"/>
      <c r="NEK54" s="59"/>
      <c r="NEL54" s="59"/>
      <c r="NEM54" s="59"/>
      <c r="NEN54" s="59"/>
      <c r="NEO54" s="59"/>
      <c r="NEP54" s="59"/>
      <c r="NEQ54" s="59"/>
      <c r="NER54" s="59"/>
      <c r="NES54" s="59"/>
      <c r="NET54" s="59"/>
      <c r="NEU54" s="59"/>
      <c r="NEV54" s="59"/>
      <c r="NEW54" s="59"/>
      <c r="NEX54" s="59"/>
      <c r="NEY54" s="59"/>
      <c r="NEZ54" s="59"/>
      <c r="NFA54" s="59"/>
      <c r="NFB54" s="59"/>
      <c r="NFC54" s="59"/>
      <c r="NFD54" s="60"/>
      <c r="NFE54" s="60"/>
      <c r="NFF54" s="69"/>
      <c r="NFG54" s="69"/>
      <c r="NFH54" s="69"/>
      <c r="NFI54" s="69"/>
      <c r="NFJ54" s="69"/>
      <c r="NFK54" s="69"/>
      <c r="NFL54" s="69"/>
      <c r="NFM54" s="69"/>
      <c r="NFN54" s="69"/>
      <c r="NFO54" s="69"/>
      <c r="NFP54" s="69"/>
      <c r="NFQ54" s="69"/>
      <c r="NFR54" s="69"/>
      <c r="NFS54" s="69"/>
      <c r="NFT54" s="69"/>
      <c r="NFU54" s="69"/>
      <c r="NFV54" s="69"/>
      <c r="NFW54" s="69"/>
      <c r="NFX54" s="69"/>
      <c r="NFY54" s="69"/>
      <c r="NFZ54" s="69"/>
      <c r="NGA54" s="69"/>
      <c r="NGB54" s="69"/>
      <c r="NGC54" s="69"/>
      <c r="NGD54" s="70"/>
      <c r="NGE54" s="71"/>
      <c r="NGF54" s="72"/>
      <c r="NGG54" s="68" t="s">
        <v>86</v>
      </c>
      <c r="NGH54" s="61">
        <f>SUM(NLG37:NLG52)</f>
        <v>0</v>
      </c>
      <c r="NGI54" s="61"/>
      <c r="NGJ54" s="62"/>
      <c r="NGK54" s="62"/>
      <c r="NGL54" s="63"/>
      <c r="NGM54" s="63"/>
      <c r="NGN54" s="63"/>
      <c r="NGO54" s="62"/>
      <c r="NGP54" s="64"/>
      <c r="NGQ54" s="65"/>
      <c r="NGR54" s="66"/>
      <c r="NGS54" s="66"/>
      <c r="NGT54" s="66"/>
      <c r="NGU54" s="67"/>
      <c r="NGV54" s="59"/>
      <c r="NGW54" s="59"/>
      <c r="NGX54" s="59"/>
      <c r="NGY54" s="59"/>
      <c r="NGZ54" s="59"/>
      <c r="NHA54" s="59"/>
      <c r="NHB54" s="59"/>
      <c r="NHC54" s="59"/>
      <c r="NHD54" s="59"/>
      <c r="NHE54" s="59"/>
      <c r="NHF54" s="59"/>
      <c r="NHG54" s="59"/>
      <c r="NHH54" s="59"/>
      <c r="NHI54" s="59"/>
      <c r="NHJ54" s="59"/>
      <c r="NHK54" s="59"/>
      <c r="NHL54" s="59"/>
      <c r="NHM54" s="59"/>
      <c r="NHN54" s="59"/>
      <c r="NHO54" s="59"/>
      <c r="NHP54" s="60"/>
      <c r="NHQ54" s="60"/>
      <c r="NHR54" s="69"/>
      <c r="NHS54" s="69"/>
      <c r="NHT54" s="69"/>
      <c r="NHU54" s="69"/>
      <c r="NHV54" s="69"/>
      <c r="NHW54" s="69"/>
      <c r="NHX54" s="69"/>
      <c r="NHY54" s="69"/>
      <c r="NHZ54" s="69"/>
      <c r="NIA54" s="69"/>
      <c r="NIB54" s="69"/>
      <c r="NIC54" s="69"/>
      <c r="NID54" s="69"/>
      <c r="NIE54" s="69"/>
      <c r="NIF54" s="69"/>
      <c r="NIG54" s="69"/>
      <c r="NIH54" s="69"/>
      <c r="NII54" s="69"/>
      <c r="NIJ54" s="69"/>
      <c r="NIK54" s="69"/>
      <c r="NIL54" s="69"/>
      <c r="NIM54" s="69"/>
      <c r="NIN54" s="69"/>
      <c r="NIO54" s="69"/>
      <c r="NIP54" s="70"/>
      <c r="NIQ54" s="71"/>
      <c r="NIR54" s="72"/>
      <c r="NIS54" s="68" t="s">
        <v>86</v>
      </c>
      <c r="NIT54" s="61">
        <f>SUM(NNS37:NNS52)</f>
        <v>0</v>
      </c>
      <c r="NIU54" s="61"/>
      <c r="NIV54" s="62"/>
      <c r="NIW54" s="62"/>
      <c r="NIX54" s="63"/>
      <c r="NIY54" s="63"/>
      <c r="NIZ54" s="63"/>
      <c r="NJA54" s="62"/>
      <c r="NJB54" s="64"/>
      <c r="NJC54" s="65"/>
      <c r="NJD54" s="66"/>
      <c r="NJE54" s="66"/>
      <c r="NJF54" s="66"/>
      <c r="NJG54" s="67"/>
      <c r="NJH54" s="59"/>
      <c r="NJI54" s="59"/>
      <c r="NJJ54" s="59"/>
      <c r="NJK54" s="59"/>
      <c r="NJL54" s="59"/>
      <c r="NJM54" s="59"/>
      <c r="NJN54" s="59"/>
      <c r="NJO54" s="59"/>
      <c r="NJP54" s="59"/>
      <c r="NJQ54" s="59"/>
      <c r="NJR54" s="59"/>
      <c r="NJS54" s="59"/>
      <c r="NJT54" s="59"/>
      <c r="NJU54" s="59"/>
      <c r="NJV54" s="59"/>
      <c r="NJW54" s="59"/>
      <c r="NJX54" s="59"/>
      <c r="NJY54" s="59"/>
      <c r="NJZ54" s="59"/>
      <c r="NKA54" s="59"/>
      <c r="NKB54" s="60"/>
      <c r="NKC54" s="60"/>
      <c r="NKD54" s="69"/>
      <c r="NKE54" s="69"/>
      <c r="NKF54" s="69"/>
      <c r="NKG54" s="69"/>
      <c r="NKH54" s="69"/>
      <c r="NKI54" s="69"/>
      <c r="NKJ54" s="69"/>
      <c r="NKK54" s="69"/>
      <c r="NKL54" s="69"/>
      <c r="NKM54" s="69"/>
      <c r="NKN54" s="69"/>
      <c r="NKO54" s="69"/>
      <c r="NKP54" s="69"/>
      <c r="NKQ54" s="69"/>
      <c r="NKR54" s="69"/>
      <c r="NKS54" s="69"/>
      <c r="NKT54" s="69"/>
      <c r="NKU54" s="69"/>
      <c r="NKV54" s="69"/>
      <c r="NKW54" s="69"/>
      <c r="NKX54" s="69"/>
      <c r="NKY54" s="69"/>
      <c r="NKZ54" s="69"/>
      <c r="NLA54" s="69"/>
      <c r="NLB54" s="70"/>
      <c r="NLC54" s="71"/>
      <c r="NLD54" s="72"/>
      <c r="NLE54" s="68" t="s">
        <v>86</v>
      </c>
      <c r="NLF54" s="61">
        <f>SUM(NQE37:NQE52)</f>
        <v>0</v>
      </c>
      <c r="NLG54" s="61"/>
      <c r="NLH54" s="62"/>
      <c r="NLI54" s="62"/>
      <c r="NLJ54" s="63"/>
      <c r="NLK54" s="63"/>
      <c r="NLL54" s="63"/>
      <c r="NLM54" s="62"/>
      <c r="NLN54" s="64"/>
      <c r="NLO54" s="65"/>
      <c r="NLP54" s="66"/>
      <c r="NLQ54" s="66"/>
      <c r="NLR54" s="66"/>
      <c r="NLS54" s="67"/>
      <c r="NLT54" s="59"/>
      <c r="NLU54" s="59"/>
      <c r="NLV54" s="59"/>
      <c r="NLW54" s="59"/>
      <c r="NLX54" s="59"/>
      <c r="NLY54" s="59"/>
      <c r="NLZ54" s="59"/>
      <c r="NMA54" s="59"/>
      <c r="NMB54" s="59"/>
      <c r="NMC54" s="59"/>
      <c r="NMD54" s="59"/>
      <c r="NME54" s="59"/>
      <c r="NMF54" s="59"/>
      <c r="NMG54" s="59"/>
      <c r="NMH54" s="59"/>
      <c r="NMI54" s="59"/>
      <c r="NMJ54" s="59"/>
      <c r="NMK54" s="59"/>
      <c r="NML54" s="59"/>
      <c r="NMM54" s="59"/>
      <c r="NMN54" s="60"/>
      <c r="NMO54" s="60"/>
      <c r="NMP54" s="69"/>
      <c r="NMQ54" s="69"/>
      <c r="NMR54" s="69"/>
      <c r="NMS54" s="69"/>
      <c r="NMT54" s="69"/>
      <c r="NMU54" s="69"/>
      <c r="NMV54" s="69"/>
      <c r="NMW54" s="69"/>
      <c r="NMX54" s="69"/>
      <c r="NMY54" s="69"/>
      <c r="NMZ54" s="69"/>
      <c r="NNA54" s="69"/>
      <c r="NNB54" s="69"/>
      <c r="NNC54" s="69"/>
      <c r="NND54" s="69"/>
      <c r="NNE54" s="69"/>
      <c r="NNF54" s="69"/>
      <c r="NNG54" s="69"/>
      <c r="NNH54" s="69"/>
      <c r="NNI54" s="69"/>
      <c r="NNJ54" s="69"/>
      <c r="NNK54" s="69"/>
      <c r="NNL54" s="69"/>
      <c r="NNM54" s="69"/>
      <c r="NNN54" s="70"/>
      <c r="NNO54" s="71"/>
      <c r="NNP54" s="72"/>
      <c r="NNQ54" s="68" t="s">
        <v>86</v>
      </c>
      <c r="NNR54" s="61">
        <f>SUM(NSQ37:NSQ52)</f>
        <v>0</v>
      </c>
      <c r="NNS54" s="61"/>
      <c r="NNT54" s="62"/>
      <c r="NNU54" s="62"/>
      <c r="NNV54" s="63"/>
      <c r="NNW54" s="63"/>
      <c r="NNX54" s="63"/>
      <c r="NNY54" s="62"/>
      <c r="NNZ54" s="64"/>
      <c r="NOA54" s="65"/>
      <c r="NOB54" s="66"/>
      <c r="NOC54" s="66"/>
      <c r="NOD54" s="66"/>
      <c r="NOE54" s="67"/>
      <c r="NOF54" s="59"/>
      <c r="NOG54" s="59"/>
      <c r="NOH54" s="59"/>
      <c r="NOI54" s="59"/>
      <c r="NOJ54" s="59"/>
      <c r="NOK54" s="59"/>
      <c r="NOL54" s="59"/>
      <c r="NOM54" s="59"/>
      <c r="NON54" s="59"/>
      <c r="NOO54" s="59"/>
      <c r="NOP54" s="59"/>
      <c r="NOQ54" s="59"/>
      <c r="NOR54" s="59"/>
      <c r="NOS54" s="59"/>
      <c r="NOT54" s="59"/>
      <c r="NOU54" s="59"/>
      <c r="NOV54" s="59"/>
      <c r="NOW54" s="59"/>
      <c r="NOX54" s="59"/>
      <c r="NOY54" s="59"/>
      <c r="NOZ54" s="60"/>
      <c r="NPA54" s="60"/>
      <c r="NPB54" s="69"/>
      <c r="NPC54" s="69"/>
      <c r="NPD54" s="69"/>
      <c r="NPE54" s="69"/>
      <c r="NPF54" s="69"/>
      <c r="NPG54" s="69"/>
      <c r="NPH54" s="69"/>
      <c r="NPI54" s="69"/>
      <c r="NPJ54" s="69"/>
      <c r="NPK54" s="69"/>
      <c r="NPL54" s="69"/>
      <c r="NPM54" s="69"/>
      <c r="NPN54" s="69"/>
      <c r="NPO54" s="69"/>
      <c r="NPP54" s="69"/>
      <c r="NPQ54" s="69"/>
      <c r="NPR54" s="69"/>
      <c r="NPS54" s="69"/>
      <c r="NPT54" s="69"/>
      <c r="NPU54" s="69"/>
      <c r="NPV54" s="69"/>
      <c r="NPW54" s="69"/>
      <c r="NPX54" s="69"/>
      <c r="NPY54" s="69"/>
      <c r="NPZ54" s="70"/>
      <c r="NQA54" s="71"/>
      <c r="NQB54" s="72"/>
      <c r="NQC54" s="68" t="s">
        <v>86</v>
      </c>
      <c r="NQD54" s="61">
        <f>SUM(NVC37:NVC52)</f>
        <v>0</v>
      </c>
      <c r="NQE54" s="61"/>
      <c r="NQF54" s="62"/>
      <c r="NQG54" s="62"/>
      <c r="NQH54" s="63"/>
      <c r="NQI54" s="63"/>
      <c r="NQJ54" s="63"/>
      <c r="NQK54" s="62"/>
      <c r="NQL54" s="64"/>
      <c r="NQM54" s="65"/>
      <c r="NQN54" s="66"/>
      <c r="NQO54" s="66"/>
      <c r="NQP54" s="66"/>
      <c r="NQQ54" s="67"/>
      <c r="NQR54" s="59"/>
      <c r="NQS54" s="59"/>
      <c r="NQT54" s="59"/>
      <c r="NQU54" s="59"/>
      <c r="NQV54" s="59"/>
      <c r="NQW54" s="59"/>
      <c r="NQX54" s="59"/>
      <c r="NQY54" s="59"/>
      <c r="NQZ54" s="59"/>
      <c r="NRA54" s="59"/>
      <c r="NRB54" s="59"/>
      <c r="NRC54" s="59"/>
      <c r="NRD54" s="59"/>
      <c r="NRE54" s="59"/>
      <c r="NRF54" s="59"/>
      <c r="NRG54" s="59"/>
      <c r="NRH54" s="59"/>
      <c r="NRI54" s="59"/>
      <c r="NRJ54" s="59"/>
      <c r="NRK54" s="59"/>
      <c r="NRL54" s="60"/>
      <c r="NRM54" s="60"/>
      <c r="NRN54" s="69"/>
      <c r="NRO54" s="69"/>
      <c r="NRP54" s="69"/>
      <c r="NRQ54" s="69"/>
      <c r="NRR54" s="69"/>
      <c r="NRS54" s="69"/>
      <c r="NRT54" s="69"/>
      <c r="NRU54" s="69"/>
      <c r="NRV54" s="69"/>
      <c r="NRW54" s="69"/>
      <c r="NRX54" s="69"/>
      <c r="NRY54" s="69"/>
      <c r="NRZ54" s="69"/>
      <c r="NSA54" s="69"/>
      <c r="NSB54" s="69"/>
      <c r="NSC54" s="69"/>
      <c r="NSD54" s="69"/>
      <c r="NSE54" s="69"/>
      <c r="NSF54" s="69"/>
      <c r="NSG54" s="69"/>
      <c r="NSH54" s="69"/>
      <c r="NSI54" s="69"/>
      <c r="NSJ54" s="69"/>
      <c r="NSK54" s="69"/>
      <c r="NSL54" s="70"/>
      <c r="NSM54" s="71"/>
      <c r="NSN54" s="72"/>
      <c r="NSO54" s="68" t="s">
        <v>86</v>
      </c>
      <c r="NSP54" s="61">
        <f>SUM(NXO37:NXO52)</f>
        <v>0</v>
      </c>
      <c r="NSQ54" s="61"/>
      <c r="NSR54" s="62"/>
      <c r="NSS54" s="62"/>
      <c r="NST54" s="63"/>
      <c r="NSU54" s="63"/>
      <c r="NSV54" s="63"/>
      <c r="NSW54" s="62"/>
      <c r="NSX54" s="64"/>
      <c r="NSY54" s="65"/>
      <c r="NSZ54" s="66"/>
      <c r="NTA54" s="66"/>
      <c r="NTB54" s="66"/>
      <c r="NTC54" s="67"/>
      <c r="NTD54" s="59"/>
      <c r="NTE54" s="59"/>
      <c r="NTF54" s="59"/>
      <c r="NTG54" s="59"/>
      <c r="NTH54" s="59"/>
      <c r="NTI54" s="59"/>
      <c r="NTJ54" s="59"/>
      <c r="NTK54" s="59"/>
      <c r="NTL54" s="59"/>
      <c r="NTM54" s="59"/>
      <c r="NTN54" s="59"/>
      <c r="NTO54" s="59"/>
      <c r="NTP54" s="59"/>
      <c r="NTQ54" s="59"/>
      <c r="NTR54" s="59"/>
      <c r="NTS54" s="59"/>
      <c r="NTT54" s="59"/>
      <c r="NTU54" s="59"/>
      <c r="NTV54" s="59"/>
      <c r="NTW54" s="59"/>
      <c r="NTX54" s="60"/>
      <c r="NTY54" s="60"/>
      <c r="NTZ54" s="69"/>
      <c r="NUA54" s="69"/>
      <c r="NUB54" s="69"/>
      <c r="NUC54" s="69"/>
      <c r="NUD54" s="69"/>
      <c r="NUE54" s="69"/>
      <c r="NUF54" s="69"/>
      <c r="NUG54" s="69"/>
      <c r="NUH54" s="69"/>
      <c r="NUI54" s="69"/>
      <c r="NUJ54" s="69"/>
      <c r="NUK54" s="69"/>
      <c r="NUL54" s="69"/>
      <c r="NUM54" s="69"/>
      <c r="NUN54" s="69"/>
      <c r="NUO54" s="69"/>
      <c r="NUP54" s="69"/>
      <c r="NUQ54" s="69"/>
      <c r="NUR54" s="69"/>
      <c r="NUS54" s="69"/>
      <c r="NUT54" s="69"/>
      <c r="NUU54" s="69"/>
      <c r="NUV54" s="69"/>
      <c r="NUW54" s="69"/>
      <c r="NUX54" s="70"/>
      <c r="NUY54" s="71"/>
      <c r="NUZ54" s="72"/>
      <c r="NVA54" s="68" t="s">
        <v>86</v>
      </c>
      <c r="NVB54" s="61">
        <f>SUM(OAA37:OAA52)</f>
        <v>0</v>
      </c>
      <c r="NVC54" s="61"/>
      <c r="NVD54" s="62"/>
      <c r="NVE54" s="62"/>
      <c r="NVF54" s="63"/>
      <c r="NVG54" s="63"/>
      <c r="NVH54" s="63"/>
      <c r="NVI54" s="62"/>
      <c r="NVJ54" s="64"/>
      <c r="NVK54" s="65"/>
      <c r="NVL54" s="66"/>
      <c r="NVM54" s="66"/>
      <c r="NVN54" s="66"/>
      <c r="NVO54" s="67"/>
      <c r="NVP54" s="59"/>
      <c r="NVQ54" s="59"/>
      <c r="NVR54" s="59"/>
      <c r="NVS54" s="59"/>
      <c r="NVT54" s="59"/>
      <c r="NVU54" s="59"/>
      <c r="NVV54" s="59"/>
      <c r="NVW54" s="59"/>
      <c r="NVX54" s="59"/>
      <c r="NVY54" s="59"/>
      <c r="NVZ54" s="59"/>
      <c r="NWA54" s="59"/>
      <c r="NWB54" s="59"/>
      <c r="NWC54" s="59"/>
      <c r="NWD54" s="59"/>
      <c r="NWE54" s="59"/>
      <c r="NWF54" s="59"/>
      <c r="NWG54" s="59"/>
      <c r="NWH54" s="59"/>
      <c r="NWI54" s="59"/>
      <c r="NWJ54" s="60"/>
      <c r="NWK54" s="60"/>
      <c r="NWL54" s="69"/>
      <c r="NWM54" s="69"/>
      <c r="NWN54" s="69"/>
      <c r="NWO54" s="69"/>
      <c r="NWP54" s="69"/>
      <c r="NWQ54" s="69"/>
      <c r="NWR54" s="69"/>
      <c r="NWS54" s="69"/>
      <c r="NWT54" s="69"/>
      <c r="NWU54" s="69"/>
      <c r="NWV54" s="69"/>
      <c r="NWW54" s="69"/>
      <c r="NWX54" s="69"/>
      <c r="NWY54" s="69"/>
      <c r="NWZ54" s="69"/>
      <c r="NXA54" s="69"/>
      <c r="NXB54" s="69"/>
      <c r="NXC54" s="69"/>
      <c r="NXD54" s="69"/>
      <c r="NXE54" s="69"/>
      <c r="NXF54" s="69"/>
      <c r="NXG54" s="69"/>
      <c r="NXH54" s="69"/>
      <c r="NXI54" s="69"/>
      <c r="NXJ54" s="70"/>
      <c r="NXK54" s="71"/>
      <c r="NXL54" s="72"/>
      <c r="NXM54" s="68" t="s">
        <v>86</v>
      </c>
      <c r="NXN54" s="61">
        <f>SUM(OCM37:OCM52)</f>
        <v>0</v>
      </c>
      <c r="NXO54" s="61"/>
      <c r="NXP54" s="62"/>
      <c r="NXQ54" s="62"/>
      <c r="NXR54" s="63"/>
      <c r="NXS54" s="63"/>
      <c r="NXT54" s="63"/>
      <c r="NXU54" s="62"/>
      <c r="NXV54" s="64"/>
      <c r="NXW54" s="65"/>
      <c r="NXX54" s="66"/>
      <c r="NXY54" s="66"/>
      <c r="NXZ54" s="66"/>
      <c r="NYA54" s="67"/>
      <c r="NYB54" s="59"/>
      <c r="NYC54" s="59"/>
      <c r="NYD54" s="59"/>
      <c r="NYE54" s="59"/>
      <c r="NYF54" s="59"/>
      <c r="NYG54" s="59"/>
      <c r="NYH54" s="59"/>
      <c r="NYI54" s="59"/>
      <c r="NYJ54" s="59"/>
      <c r="NYK54" s="59"/>
      <c r="NYL54" s="59"/>
      <c r="NYM54" s="59"/>
      <c r="NYN54" s="59"/>
      <c r="NYO54" s="59"/>
      <c r="NYP54" s="59"/>
      <c r="NYQ54" s="59"/>
      <c r="NYR54" s="59"/>
      <c r="NYS54" s="59"/>
      <c r="NYT54" s="59"/>
      <c r="NYU54" s="59"/>
      <c r="NYV54" s="60"/>
      <c r="NYW54" s="60"/>
      <c r="NYX54" s="69"/>
      <c r="NYY54" s="69"/>
      <c r="NYZ54" s="69"/>
      <c r="NZA54" s="69"/>
      <c r="NZB54" s="69"/>
      <c r="NZC54" s="69"/>
      <c r="NZD54" s="69"/>
      <c r="NZE54" s="69"/>
      <c r="NZF54" s="69"/>
      <c r="NZG54" s="69"/>
      <c r="NZH54" s="69"/>
      <c r="NZI54" s="69"/>
      <c r="NZJ54" s="69"/>
      <c r="NZK54" s="69"/>
      <c r="NZL54" s="69"/>
      <c r="NZM54" s="69"/>
      <c r="NZN54" s="69"/>
      <c r="NZO54" s="69"/>
      <c r="NZP54" s="69"/>
      <c r="NZQ54" s="69"/>
      <c r="NZR54" s="69"/>
      <c r="NZS54" s="69"/>
      <c r="NZT54" s="69"/>
      <c r="NZU54" s="69"/>
      <c r="NZV54" s="70"/>
      <c r="NZW54" s="71"/>
      <c r="NZX54" s="72"/>
      <c r="NZY54" s="68" t="s">
        <v>86</v>
      </c>
      <c r="NZZ54" s="61">
        <f>SUM(OEY37:OEY52)</f>
        <v>0</v>
      </c>
      <c r="OAA54" s="61"/>
      <c r="OAB54" s="62"/>
      <c r="OAC54" s="62"/>
      <c r="OAD54" s="63"/>
      <c r="OAE54" s="63"/>
      <c r="OAF54" s="63"/>
      <c r="OAG54" s="62"/>
      <c r="OAH54" s="64"/>
      <c r="OAI54" s="65"/>
      <c r="OAJ54" s="66"/>
      <c r="OAK54" s="66"/>
      <c r="OAL54" s="66"/>
      <c r="OAM54" s="67"/>
      <c r="OAN54" s="59"/>
      <c r="OAO54" s="59"/>
      <c r="OAP54" s="59"/>
      <c r="OAQ54" s="59"/>
      <c r="OAR54" s="59"/>
      <c r="OAS54" s="59"/>
      <c r="OAT54" s="59"/>
      <c r="OAU54" s="59"/>
      <c r="OAV54" s="59"/>
      <c r="OAW54" s="59"/>
      <c r="OAX54" s="59"/>
      <c r="OAY54" s="59"/>
      <c r="OAZ54" s="59"/>
      <c r="OBA54" s="59"/>
      <c r="OBB54" s="59"/>
      <c r="OBC54" s="59"/>
      <c r="OBD54" s="59"/>
      <c r="OBE54" s="59"/>
      <c r="OBF54" s="59"/>
      <c r="OBG54" s="59"/>
      <c r="OBH54" s="60"/>
      <c r="OBI54" s="60"/>
      <c r="OBJ54" s="69"/>
      <c r="OBK54" s="69"/>
      <c r="OBL54" s="69"/>
      <c r="OBM54" s="69"/>
      <c r="OBN54" s="69"/>
      <c r="OBO54" s="69"/>
      <c r="OBP54" s="69"/>
      <c r="OBQ54" s="69"/>
      <c r="OBR54" s="69"/>
      <c r="OBS54" s="69"/>
      <c r="OBT54" s="69"/>
      <c r="OBU54" s="69"/>
      <c r="OBV54" s="69"/>
      <c r="OBW54" s="69"/>
      <c r="OBX54" s="69"/>
      <c r="OBY54" s="69"/>
      <c r="OBZ54" s="69"/>
      <c r="OCA54" s="69"/>
      <c r="OCB54" s="69"/>
      <c r="OCC54" s="69"/>
      <c r="OCD54" s="69"/>
      <c r="OCE54" s="69"/>
      <c r="OCF54" s="69"/>
      <c r="OCG54" s="69"/>
      <c r="OCH54" s="70"/>
      <c r="OCI54" s="71"/>
      <c r="OCJ54" s="72"/>
      <c r="OCK54" s="68" t="s">
        <v>86</v>
      </c>
      <c r="OCL54" s="61">
        <f>SUM(OHK37:OHK52)</f>
        <v>0</v>
      </c>
      <c r="OCM54" s="61"/>
      <c r="OCN54" s="62"/>
      <c r="OCO54" s="62"/>
      <c r="OCP54" s="63"/>
      <c r="OCQ54" s="63"/>
      <c r="OCR54" s="63"/>
      <c r="OCS54" s="62"/>
      <c r="OCT54" s="64"/>
      <c r="OCU54" s="65"/>
      <c r="OCV54" s="66"/>
      <c r="OCW54" s="66"/>
      <c r="OCX54" s="66"/>
      <c r="OCY54" s="67"/>
      <c r="OCZ54" s="59"/>
      <c r="ODA54" s="59"/>
      <c r="ODB54" s="59"/>
      <c r="ODC54" s="59"/>
      <c r="ODD54" s="59"/>
      <c r="ODE54" s="59"/>
      <c r="ODF54" s="59"/>
      <c r="ODG54" s="59"/>
      <c r="ODH54" s="59"/>
      <c r="ODI54" s="59"/>
      <c r="ODJ54" s="59"/>
      <c r="ODK54" s="59"/>
      <c r="ODL54" s="59"/>
      <c r="ODM54" s="59"/>
      <c r="ODN54" s="59"/>
      <c r="ODO54" s="59"/>
      <c r="ODP54" s="59"/>
      <c r="ODQ54" s="59"/>
      <c r="ODR54" s="59"/>
      <c r="ODS54" s="59"/>
      <c r="ODT54" s="60"/>
      <c r="ODU54" s="60"/>
      <c r="ODV54" s="69"/>
      <c r="ODW54" s="69"/>
      <c r="ODX54" s="69"/>
      <c r="ODY54" s="69"/>
      <c r="ODZ54" s="69"/>
      <c r="OEA54" s="69"/>
      <c r="OEB54" s="69"/>
      <c r="OEC54" s="69"/>
      <c r="OED54" s="69"/>
      <c r="OEE54" s="69"/>
      <c r="OEF54" s="69"/>
      <c r="OEG54" s="69"/>
      <c r="OEH54" s="69"/>
      <c r="OEI54" s="69"/>
      <c r="OEJ54" s="69"/>
      <c r="OEK54" s="69"/>
      <c r="OEL54" s="69"/>
      <c r="OEM54" s="69"/>
      <c r="OEN54" s="69"/>
      <c r="OEO54" s="69"/>
      <c r="OEP54" s="69"/>
      <c r="OEQ54" s="69"/>
      <c r="OER54" s="69"/>
      <c r="OES54" s="69"/>
      <c r="OET54" s="70"/>
      <c r="OEU54" s="71"/>
      <c r="OEV54" s="72"/>
      <c r="OEW54" s="68" t="s">
        <v>86</v>
      </c>
      <c r="OEX54" s="61">
        <f>SUM(OJW37:OJW52)</f>
        <v>0</v>
      </c>
      <c r="OEY54" s="61"/>
      <c r="OEZ54" s="62"/>
      <c r="OFA54" s="62"/>
      <c r="OFB54" s="63"/>
      <c r="OFC54" s="63"/>
      <c r="OFD54" s="63"/>
      <c r="OFE54" s="62"/>
      <c r="OFF54" s="64"/>
      <c r="OFG54" s="65"/>
      <c r="OFH54" s="66"/>
      <c r="OFI54" s="66"/>
      <c r="OFJ54" s="66"/>
      <c r="OFK54" s="67"/>
      <c r="OFL54" s="59"/>
      <c r="OFM54" s="59"/>
      <c r="OFN54" s="59"/>
      <c r="OFO54" s="59"/>
      <c r="OFP54" s="59"/>
      <c r="OFQ54" s="59"/>
      <c r="OFR54" s="59"/>
      <c r="OFS54" s="59"/>
      <c r="OFT54" s="59"/>
      <c r="OFU54" s="59"/>
      <c r="OFV54" s="59"/>
      <c r="OFW54" s="59"/>
      <c r="OFX54" s="59"/>
      <c r="OFY54" s="59"/>
      <c r="OFZ54" s="59"/>
      <c r="OGA54" s="59"/>
      <c r="OGB54" s="59"/>
      <c r="OGC54" s="59"/>
      <c r="OGD54" s="59"/>
      <c r="OGE54" s="59"/>
      <c r="OGF54" s="60"/>
      <c r="OGG54" s="60"/>
      <c r="OGH54" s="69"/>
      <c r="OGI54" s="69"/>
      <c r="OGJ54" s="69"/>
      <c r="OGK54" s="69"/>
      <c r="OGL54" s="69"/>
      <c r="OGM54" s="69"/>
      <c r="OGN54" s="69"/>
      <c r="OGO54" s="69"/>
      <c r="OGP54" s="69"/>
      <c r="OGQ54" s="69"/>
      <c r="OGR54" s="69"/>
      <c r="OGS54" s="69"/>
      <c r="OGT54" s="69"/>
      <c r="OGU54" s="69"/>
      <c r="OGV54" s="69"/>
      <c r="OGW54" s="69"/>
      <c r="OGX54" s="69"/>
      <c r="OGY54" s="69"/>
      <c r="OGZ54" s="69"/>
      <c r="OHA54" s="69"/>
      <c r="OHB54" s="69"/>
      <c r="OHC54" s="69"/>
      <c r="OHD54" s="69"/>
      <c r="OHE54" s="69"/>
      <c r="OHF54" s="70"/>
      <c r="OHG54" s="71"/>
      <c r="OHH54" s="72"/>
      <c r="OHI54" s="68" t="s">
        <v>86</v>
      </c>
      <c r="OHJ54" s="61">
        <f>SUM(OMI37:OMI52)</f>
        <v>0</v>
      </c>
      <c r="OHK54" s="61"/>
      <c r="OHL54" s="62"/>
      <c r="OHM54" s="62"/>
      <c r="OHN54" s="63"/>
      <c r="OHO54" s="63"/>
      <c r="OHP54" s="63"/>
      <c r="OHQ54" s="62"/>
      <c r="OHR54" s="64"/>
      <c r="OHS54" s="65"/>
      <c r="OHT54" s="66"/>
      <c r="OHU54" s="66"/>
      <c r="OHV54" s="66"/>
      <c r="OHW54" s="67"/>
      <c r="OHX54" s="59"/>
      <c r="OHY54" s="59"/>
      <c r="OHZ54" s="59"/>
      <c r="OIA54" s="59"/>
      <c r="OIB54" s="59"/>
      <c r="OIC54" s="59"/>
      <c r="OID54" s="59"/>
      <c r="OIE54" s="59"/>
      <c r="OIF54" s="59"/>
      <c r="OIG54" s="59"/>
      <c r="OIH54" s="59"/>
      <c r="OII54" s="59"/>
      <c r="OIJ54" s="59"/>
      <c r="OIK54" s="59"/>
      <c r="OIL54" s="59"/>
      <c r="OIM54" s="59"/>
      <c r="OIN54" s="59"/>
      <c r="OIO54" s="59"/>
      <c r="OIP54" s="59"/>
      <c r="OIQ54" s="59"/>
      <c r="OIR54" s="60"/>
      <c r="OIS54" s="60"/>
      <c r="OIT54" s="69"/>
      <c r="OIU54" s="69"/>
      <c r="OIV54" s="69"/>
      <c r="OIW54" s="69"/>
      <c r="OIX54" s="69"/>
      <c r="OIY54" s="69"/>
      <c r="OIZ54" s="69"/>
      <c r="OJA54" s="69"/>
      <c r="OJB54" s="69"/>
      <c r="OJC54" s="69"/>
      <c r="OJD54" s="69"/>
      <c r="OJE54" s="69"/>
      <c r="OJF54" s="69"/>
      <c r="OJG54" s="69"/>
      <c r="OJH54" s="69"/>
      <c r="OJI54" s="69"/>
      <c r="OJJ54" s="69"/>
      <c r="OJK54" s="69"/>
      <c r="OJL54" s="69"/>
      <c r="OJM54" s="69"/>
      <c r="OJN54" s="69"/>
      <c r="OJO54" s="69"/>
      <c r="OJP54" s="69"/>
      <c r="OJQ54" s="69"/>
      <c r="OJR54" s="70"/>
      <c r="OJS54" s="71"/>
      <c r="OJT54" s="72"/>
      <c r="OJU54" s="68" t="s">
        <v>86</v>
      </c>
      <c r="OJV54" s="61">
        <f>SUM(OOU37:OOU52)</f>
        <v>0</v>
      </c>
      <c r="OJW54" s="61"/>
      <c r="OJX54" s="62"/>
      <c r="OJY54" s="62"/>
      <c r="OJZ54" s="63"/>
      <c r="OKA54" s="63"/>
      <c r="OKB54" s="63"/>
      <c r="OKC54" s="62"/>
      <c r="OKD54" s="64"/>
      <c r="OKE54" s="65"/>
      <c r="OKF54" s="66"/>
      <c r="OKG54" s="66"/>
      <c r="OKH54" s="66"/>
      <c r="OKI54" s="67"/>
      <c r="OKJ54" s="59"/>
      <c r="OKK54" s="59"/>
      <c r="OKL54" s="59"/>
      <c r="OKM54" s="59"/>
      <c r="OKN54" s="59"/>
      <c r="OKO54" s="59"/>
      <c r="OKP54" s="59"/>
      <c r="OKQ54" s="59"/>
      <c r="OKR54" s="59"/>
      <c r="OKS54" s="59"/>
      <c r="OKT54" s="59"/>
      <c r="OKU54" s="59"/>
      <c r="OKV54" s="59"/>
      <c r="OKW54" s="59"/>
      <c r="OKX54" s="59"/>
      <c r="OKY54" s="59"/>
      <c r="OKZ54" s="59"/>
      <c r="OLA54" s="59"/>
      <c r="OLB54" s="59"/>
      <c r="OLC54" s="59"/>
      <c r="OLD54" s="60"/>
      <c r="OLE54" s="60"/>
      <c r="OLF54" s="69"/>
      <c r="OLG54" s="69"/>
      <c r="OLH54" s="69"/>
      <c r="OLI54" s="69"/>
      <c r="OLJ54" s="69"/>
      <c r="OLK54" s="69"/>
      <c r="OLL54" s="69"/>
      <c r="OLM54" s="69"/>
      <c r="OLN54" s="69"/>
      <c r="OLO54" s="69"/>
      <c r="OLP54" s="69"/>
      <c r="OLQ54" s="69"/>
      <c r="OLR54" s="69"/>
      <c r="OLS54" s="69"/>
      <c r="OLT54" s="69"/>
      <c r="OLU54" s="69"/>
      <c r="OLV54" s="69"/>
      <c r="OLW54" s="69"/>
      <c r="OLX54" s="69"/>
      <c r="OLY54" s="69"/>
      <c r="OLZ54" s="69"/>
      <c r="OMA54" s="69"/>
      <c r="OMB54" s="69"/>
      <c r="OMC54" s="69"/>
      <c r="OMD54" s="70"/>
      <c r="OME54" s="71"/>
      <c r="OMF54" s="72"/>
      <c r="OMG54" s="68" t="s">
        <v>86</v>
      </c>
      <c r="OMH54" s="61">
        <f>SUM(ORG37:ORG52)</f>
        <v>0</v>
      </c>
      <c r="OMI54" s="61"/>
      <c r="OMJ54" s="62"/>
      <c r="OMK54" s="62"/>
      <c r="OML54" s="63"/>
      <c r="OMM54" s="63"/>
      <c r="OMN54" s="63"/>
      <c r="OMO54" s="62"/>
      <c r="OMP54" s="64"/>
      <c r="OMQ54" s="65"/>
      <c r="OMR54" s="66"/>
      <c r="OMS54" s="66"/>
      <c r="OMT54" s="66"/>
      <c r="OMU54" s="67"/>
      <c r="OMV54" s="59"/>
      <c r="OMW54" s="59"/>
      <c r="OMX54" s="59"/>
      <c r="OMY54" s="59"/>
      <c r="OMZ54" s="59"/>
      <c r="ONA54" s="59"/>
      <c r="ONB54" s="59"/>
      <c r="ONC54" s="59"/>
      <c r="OND54" s="59"/>
      <c r="ONE54" s="59"/>
      <c r="ONF54" s="59"/>
      <c r="ONG54" s="59"/>
      <c r="ONH54" s="59"/>
      <c r="ONI54" s="59"/>
      <c r="ONJ54" s="59"/>
      <c r="ONK54" s="59"/>
      <c r="ONL54" s="59"/>
      <c r="ONM54" s="59"/>
      <c r="ONN54" s="59"/>
      <c r="ONO54" s="59"/>
      <c r="ONP54" s="60"/>
      <c r="ONQ54" s="60"/>
      <c r="ONR54" s="69"/>
      <c r="ONS54" s="69"/>
      <c r="ONT54" s="69"/>
      <c r="ONU54" s="69"/>
      <c r="ONV54" s="69"/>
      <c r="ONW54" s="69"/>
      <c r="ONX54" s="69"/>
      <c r="ONY54" s="69"/>
      <c r="ONZ54" s="69"/>
      <c r="OOA54" s="69"/>
      <c r="OOB54" s="69"/>
      <c r="OOC54" s="69"/>
      <c r="OOD54" s="69"/>
      <c r="OOE54" s="69"/>
      <c r="OOF54" s="69"/>
      <c r="OOG54" s="69"/>
      <c r="OOH54" s="69"/>
      <c r="OOI54" s="69"/>
      <c r="OOJ54" s="69"/>
      <c r="OOK54" s="69"/>
      <c r="OOL54" s="69"/>
      <c r="OOM54" s="69"/>
      <c r="OON54" s="69"/>
      <c r="OOO54" s="69"/>
      <c r="OOP54" s="70"/>
      <c r="OOQ54" s="71"/>
      <c r="OOR54" s="72"/>
      <c r="OOS54" s="68" t="s">
        <v>86</v>
      </c>
      <c r="OOT54" s="61">
        <f>SUM(OTS37:OTS52)</f>
        <v>0</v>
      </c>
      <c r="OOU54" s="61"/>
      <c r="OOV54" s="62"/>
      <c r="OOW54" s="62"/>
      <c r="OOX54" s="63"/>
      <c r="OOY54" s="63"/>
      <c r="OOZ54" s="63"/>
      <c r="OPA54" s="62"/>
      <c r="OPB54" s="64"/>
      <c r="OPC54" s="65"/>
      <c r="OPD54" s="66"/>
      <c r="OPE54" s="66"/>
      <c r="OPF54" s="66"/>
      <c r="OPG54" s="67"/>
      <c r="OPH54" s="59"/>
      <c r="OPI54" s="59"/>
      <c r="OPJ54" s="59"/>
      <c r="OPK54" s="59"/>
      <c r="OPL54" s="59"/>
      <c r="OPM54" s="59"/>
      <c r="OPN54" s="59"/>
      <c r="OPO54" s="59"/>
      <c r="OPP54" s="59"/>
      <c r="OPQ54" s="59"/>
      <c r="OPR54" s="59"/>
      <c r="OPS54" s="59"/>
      <c r="OPT54" s="59"/>
      <c r="OPU54" s="59"/>
      <c r="OPV54" s="59"/>
      <c r="OPW54" s="59"/>
      <c r="OPX54" s="59"/>
      <c r="OPY54" s="59"/>
      <c r="OPZ54" s="59"/>
      <c r="OQA54" s="59"/>
      <c r="OQB54" s="60"/>
      <c r="OQC54" s="60"/>
      <c r="OQD54" s="69"/>
      <c r="OQE54" s="69"/>
      <c r="OQF54" s="69"/>
      <c r="OQG54" s="69"/>
      <c r="OQH54" s="69"/>
      <c r="OQI54" s="69"/>
      <c r="OQJ54" s="69"/>
      <c r="OQK54" s="69"/>
      <c r="OQL54" s="69"/>
      <c r="OQM54" s="69"/>
      <c r="OQN54" s="69"/>
      <c r="OQO54" s="69"/>
      <c r="OQP54" s="69"/>
      <c r="OQQ54" s="69"/>
      <c r="OQR54" s="69"/>
      <c r="OQS54" s="69"/>
      <c r="OQT54" s="69"/>
      <c r="OQU54" s="69"/>
      <c r="OQV54" s="69"/>
      <c r="OQW54" s="69"/>
      <c r="OQX54" s="69"/>
      <c r="OQY54" s="69"/>
      <c r="OQZ54" s="69"/>
      <c r="ORA54" s="69"/>
      <c r="ORB54" s="70"/>
      <c r="ORC54" s="71"/>
      <c r="ORD54" s="72"/>
      <c r="ORE54" s="68" t="s">
        <v>86</v>
      </c>
      <c r="ORF54" s="61">
        <f>SUM(OWE37:OWE52)</f>
        <v>0</v>
      </c>
      <c r="ORG54" s="61"/>
      <c r="ORH54" s="62"/>
      <c r="ORI54" s="62"/>
      <c r="ORJ54" s="63"/>
      <c r="ORK54" s="63"/>
      <c r="ORL54" s="63"/>
      <c r="ORM54" s="62"/>
      <c r="ORN54" s="64"/>
      <c r="ORO54" s="65"/>
      <c r="ORP54" s="66"/>
      <c r="ORQ54" s="66"/>
      <c r="ORR54" s="66"/>
      <c r="ORS54" s="67"/>
      <c r="ORT54" s="59"/>
      <c r="ORU54" s="59"/>
      <c r="ORV54" s="59"/>
      <c r="ORW54" s="59"/>
      <c r="ORX54" s="59"/>
      <c r="ORY54" s="59"/>
      <c r="ORZ54" s="59"/>
      <c r="OSA54" s="59"/>
      <c r="OSB54" s="59"/>
      <c r="OSC54" s="59"/>
      <c r="OSD54" s="59"/>
      <c r="OSE54" s="59"/>
      <c r="OSF54" s="59"/>
      <c r="OSG54" s="59"/>
      <c r="OSH54" s="59"/>
      <c r="OSI54" s="59"/>
      <c r="OSJ54" s="59"/>
      <c r="OSK54" s="59"/>
      <c r="OSL54" s="59"/>
      <c r="OSM54" s="59"/>
      <c r="OSN54" s="60"/>
      <c r="OSO54" s="60"/>
      <c r="OSP54" s="69"/>
      <c r="OSQ54" s="69"/>
      <c r="OSR54" s="69"/>
      <c r="OSS54" s="69"/>
      <c r="OST54" s="69"/>
      <c r="OSU54" s="69"/>
      <c r="OSV54" s="69"/>
      <c r="OSW54" s="69"/>
      <c r="OSX54" s="69"/>
      <c r="OSY54" s="69"/>
      <c r="OSZ54" s="69"/>
      <c r="OTA54" s="69"/>
      <c r="OTB54" s="69"/>
      <c r="OTC54" s="69"/>
      <c r="OTD54" s="69"/>
      <c r="OTE54" s="69"/>
      <c r="OTF54" s="69"/>
      <c r="OTG54" s="69"/>
      <c r="OTH54" s="69"/>
      <c r="OTI54" s="69"/>
      <c r="OTJ54" s="69"/>
      <c r="OTK54" s="69"/>
      <c r="OTL54" s="69"/>
      <c r="OTM54" s="69"/>
      <c r="OTN54" s="70"/>
      <c r="OTO54" s="71"/>
      <c r="OTP54" s="72"/>
      <c r="OTQ54" s="68" t="s">
        <v>86</v>
      </c>
      <c r="OTR54" s="61">
        <f>SUM(OYQ37:OYQ52)</f>
        <v>0</v>
      </c>
      <c r="OTS54" s="61"/>
      <c r="OTT54" s="62"/>
      <c r="OTU54" s="62"/>
      <c r="OTV54" s="63"/>
      <c r="OTW54" s="63"/>
      <c r="OTX54" s="63"/>
      <c r="OTY54" s="62"/>
      <c r="OTZ54" s="64"/>
      <c r="OUA54" s="65"/>
      <c r="OUB54" s="66"/>
      <c r="OUC54" s="66"/>
      <c r="OUD54" s="66"/>
      <c r="OUE54" s="67"/>
      <c r="OUF54" s="59"/>
      <c r="OUG54" s="59"/>
      <c r="OUH54" s="59"/>
      <c r="OUI54" s="59"/>
      <c r="OUJ54" s="59"/>
      <c r="OUK54" s="59"/>
      <c r="OUL54" s="59"/>
      <c r="OUM54" s="59"/>
      <c r="OUN54" s="59"/>
      <c r="OUO54" s="59"/>
      <c r="OUP54" s="59"/>
      <c r="OUQ54" s="59"/>
      <c r="OUR54" s="59"/>
      <c r="OUS54" s="59"/>
      <c r="OUT54" s="59"/>
      <c r="OUU54" s="59"/>
      <c r="OUV54" s="59"/>
      <c r="OUW54" s="59"/>
      <c r="OUX54" s="59"/>
      <c r="OUY54" s="59"/>
      <c r="OUZ54" s="60"/>
      <c r="OVA54" s="60"/>
      <c r="OVB54" s="69"/>
      <c r="OVC54" s="69"/>
      <c r="OVD54" s="69"/>
      <c r="OVE54" s="69"/>
      <c r="OVF54" s="69"/>
      <c r="OVG54" s="69"/>
      <c r="OVH54" s="69"/>
      <c r="OVI54" s="69"/>
      <c r="OVJ54" s="69"/>
      <c r="OVK54" s="69"/>
      <c r="OVL54" s="69"/>
      <c r="OVM54" s="69"/>
      <c r="OVN54" s="69"/>
      <c r="OVO54" s="69"/>
      <c r="OVP54" s="69"/>
      <c r="OVQ54" s="69"/>
      <c r="OVR54" s="69"/>
      <c r="OVS54" s="69"/>
      <c r="OVT54" s="69"/>
      <c r="OVU54" s="69"/>
      <c r="OVV54" s="69"/>
      <c r="OVW54" s="69"/>
      <c r="OVX54" s="69"/>
      <c r="OVY54" s="69"/>
      <c r="OVZ54" s="70"/>
      <c r="OWA54" s="71"/>
      <c r="OWB54" s="72"/>
      <c r="OWC54" s="68" t="s">
        <v>86</v>
      </c>
      <c r="OWD54" s="61">
        <f>SUM(PBC37:PBC52)</f>
        <v>0</v>
      </c>
      <c r="OWE54" s="61"/>
      <c r="OWF54" s="62"/>
      <c r="OWG54" s="62"/>
      <c r="OWH54" s="63"/>
      <c r="OWI54" s="63"/>
      <c r="OWJ54" s="63"/>
      <c r="OWK54" s="62"/>
      <c r="OWL54" s="64"/>
      <c r="OWM54" s="65"/>
      <c r="OWN54" s="66"/>
      <c r="OWO54" s="66"/>
      <c r="OWP54" s="66"/>
      <c r="OWQ54" s="67"/>
      <c r="OWR54" s="59"/>
      <c r="OWS54" s="59"/>
      <c r="OWT54" s="59"/>
      <c r="OWU54" s="59"/>
      <c r="OWV54" s="59"/>
      <c r="OWW54" s="59"/>
      <c r="OWX54" s="59"/>
      <c r="OWY54" s="59"/>
      <c r="OWZ54" s="59"/>
      <c r="OXA54" s="59"/>
      <c r="OXB54" s="59"/>
      <c r="OXC54" s="59"/>
      <c r="OXD54" s="59"/>
      <c r="OXE54" s="59"/>
      <c r="OXF54" s="59"/>
      <c r="OXG54" s="59"/>
      <c r="OXH54" s="59"/>
      <c r="OXI54" s="59"/>
      <c r="OXJ54" s="59"/>
      <c r="OXK54" s="59"/>
      <c r="OXL54" s="60"/>
      <c r="OXM54" s="60"/>
      <c r="OXN54" s="69"/>
      <c r="OXO54" s="69"/>
      <c r="OXP54" s="69"/>
      <c r="OXQ54" s="69"/>
      <c r="OXR54" s="69"/>
      <c r="OXS54" s="69"/>
      <c r="OXT54" s="69"/>
      <c r="OXU54" s="69"/>
      <c r="OXV54" s="69"/>
      <c r="OXW54" s="69"/>
      <c r="OXX54" s="69"/>
      <c r="OXY54" s="69"/>
      <c r="OXZ54" s="69"/>
      <c r="OYA54" s="69"/>
      <c r="OYB54" s="69"/>
      <c r="OYC54" s="69"/>
      <c r="OYD54" s="69"/>
      <c r="OYE54" s="69"/>
      <c r="OYF54" s="69"/>
      <c r="OYG54" s="69"/>
      <c r="OYH54" s="69"/>
      <c r="OYI54" s="69"/>
      <c r="OYJ54" s="69"/>
      <c r="OYK54" s="69"/>
      <c r="OYL54" s="70"/>
      <c r="OYM54" s="71"/>
      <c r="OYN54" s="72"/>
      <c r="OYO54" s="68" t="s">
        <v>86</v>
      </c>
      <c r="OYP54" s="61">
        <f>SUM(PDO37:PDO52)</f>
        <v>0</v>
      </c>
      <c r="OYQ54" s="61"/>
      <c r="OYR54" s="62"/>
      <c r="OYS54" s="62"/>
      <c r="OYT54" s="63"/>
      <c r="OYU54" s="63"/>
      <c r="OYV54" s="63"/>
      <c r="OYW54" s="62"/>
      <c r="OYX54" s="64"/>
      <c r="OYY54" s="65"/>
      <c r="OYZ54" s="66"/>
      <c r="OZA54" s="66"/>
      <c r="OZB54" s="66"/>
      <c r="OZC54" s="67"/>
      <c r="OZD54" s="59"/>
      <c r="OZE54" s="59"/>
      <c r="OZF54" s="59"/>
      <c r="OZG54" s="59"/>
      <c r="OZH54" s="59"/>
      <c r="OZI54" s="59"/>
      <c r="OZJ54" s="59"/>
      <c r="OZK54" s="59"/>
      <c r="OZL54" s="59"/>
      <c r="OZM54" s="59"/>
      <c r="OZN54" s="59"/>
      <c r="OZO54" s="59"/>
      <c r="OZP54" s="59"/>
      <c r="OZQ54" s="59"/>
      <c r="OZR54" s="59"/>
      <c r="OZS54" s="59"/>
      <c r="OZT54" s="59"/>
      <c r="OZU54" s="59"/>
      <c r="OZV54" s="59"/>
      <c r="OZW54" s="59"/>
      <c r="OZX54" s="60"/>
      <c r="OZY54" s="60"/>
      <c r="OZZ54" s="69"/>
      <c r="PAA54" s="69"/>
      <c r="PAB54" s="69"/>
      <c r="PAC54" s="69"/>
      <c r="PAD54" s="69"/>
      <c r="PAE54" s="69"/>
      <c r="PAF54" s="69"/>
      <c r="PAG54" s="69"/>
      <c r="PAH54" s="69"/>
      <c r="PAI54" s="69"/>
      <c r="PAJ54" s="69"/>
      <c r="PAK54" s="69"/>
      <c r="PAL54" s="69"/>
      <c r="PAM54" s="69"/>
      <c r="PAN54" s="69"/>
      <c r="PAO54" s="69"/>
      <c r="PAP54" s="69"/>
      <c r="PAQ54" s="69"/>
      <c r="PAR54" s="69"/>
      <c r="PAS54" s="69"/>
      <c r="PAT54" s="69"/>
      <c r="PAU54" s="69"/>
      <c r="PAV54" s="69"/>
      <c r="PAW54" s="69"/>
      <c r="PAX54" s="70"/>
      <c r="PAY54" s="71"/>
      <c r="PAZ54" s="72"/>
      <c r="PBA54" s="68" t="s">
        <v>86</v>
      </c>
      <c r="PBB54" s="61">
        <f>SUM(PGA37:PGA52)</f>
        <v>0</v>
      </c>
      <c r="PBC54" s="61"/>
      <c r="PBD54" s="62"/>
      <c r="PBE54" s="62"/>
      <c r="PBF54" s="63"/>
      <c r="PBG54" s="63"/>
      <c r="PBH54" s="63"/>
      <c r="PBI54" s="62"/>
      <c r="PBJ54" s="64"/>
      <c r="PBK54" s="65"/>
      <c r="PBL54" s="66"/>
      <c r="PBM54" s="66"/>
      <c r="PBN54" s="66"/>
      <c r="PBO54" s="67"/>
      <c r="PBP54" s="59"/>
      <c r="PBQ54" s="59"/>
      <c r="PBR54" s="59"/>
      <c r="PBS54" s="59"/>
      <c r="PBT54" s="59"/>
      <c r="PBU54" s="59"/>
      <c r="PBV54" s="59"/>
      <c r="PBW54" s="59"/>
      <c r="PBX54" s="59"/>
      <c r="PBY54" s="59"/>
      <c r="PBZ54" s="59"/>
      <c r="PCA54" s="59"/>
      <c r="PCB54" s="59"/>
      <c r="PCC54" s="59"/>
      <c r="PCD54" s="59"/>
      <c r="PCE54" s="59"/>
      <c r="PCF54" s="59"/>
      <c r="PCG54" s="59"/>
      <c r="PCH54" s="59"/>
      <c r="PCI54" s="59"/>
      <c r="PCJ54" s="60"/>
      <c r="PCK54" s="60"/>
      <c r="PCL54" s="69"/>
      <c r="PCM54" s="69"/>
      <c r="PCN54" s="69"/>
      <c r="PCO54" s="69"/>
      <c r="PCP54" s="69"/>
      <c r="PCQ54" s="69"/>
      <c r="PCR54" s="69"/>
      <c r="PCS54" s="69"/>
      <c r="PCT54" s="69"/>
      <c r="PCU54" s="69"/>
      <c r="PCV54" s="69"/>
      <c r="PCW54" s="69"/>
      <c r="PCX54" s="69"/>
      <c r="PCY54" s="69"/>
      <c r="PCZ54" s="69"/>
      <c r="PDA54" s="69"/>
      <c r="PDB54" s="69"/>
      <c r="PDC54" s="69"/>
      <c r="PDD54" s="69"/>
      <c r="PDE54" s="69"/>
      <c r="PDF54" s="69"/>
      <c r="PDG54" s="69"/>
      <c r="PDH54" s="69"/>
      <c r="PDI54" s="69"/>
      <c r="PDJ54" s="70"/>
      <c r="PDK54" s="71"/>
      <c r="PDL54" s="72"/>
      <c r="PDM54" s="68" t="s">
        <v>86</v>
      </c>
      <c r="PDN54" s="61">
        <f>SUM(PIM37:PIM52)</f>
        <v>0</v>
      </c>
      <c r="PDO54" s="61"/>
      <c r="PDP54" s="62"/>
      <c r="PDQ54" s="62"/>
      <c r="PDR54" s="63"/>
      <c r="PDS54" s="63"/>
      <c r="PDT54" s="63"/>
      <c r="PDU54" s="62"/>
      <c r="PDV54" s="64"/>
      <c r="PDW54" s="65"/>
      <c r="PDX54" s="66"/>
      <c r="PDY54" s="66"/>
      <c r="PDZ54" s="66"/>
      <c r="PEA54" s="67"/>
      <c r="PEB54" s="59"/>
      <c r="PEC54" s="59"/>
      <c r="PED54" s="59"/>
      <c r="PEE54" s="59"/>
      <c r="PEF54" s="59"/>
      <c r="PEG54" s="59"/>
      <c r="PEH54" s="59"/>
      <c r="PEI54" s="59"/>
      <c r="PEJ54" s="59"/>
      <c r="PEK54" s="59"/>
      <c r="PEL54" s="59"/>
      <c r="PEM54" s="59"/>
      <c r="PEN54" s="59"/>
      <c r="PEO54" s="59"/>
      <c r="PEP54" s="59"/>
      <c r="PEQ54" s="59"/>
      <c r="PER54" s="59"/>
      <c r="PES54" s="59"/>
      <c r="PET54" s="59"/>
      <c r="PEU54" s="59"/>
      <c r="PEV54" s="60"/>
      <c r="PEW54" s="60"/>
      <c r="PEX54" s="69"/>
      <c r="PEY54" s="69"/>
      <c r="PEZ54" s="69"/>
      <c r="PFA54" s="69"/>
      <c r="PFB54" s="69"/>
      <c r="PFC54" s="69"/>
      <c r="PFD54" s="69"/>
      <c r="PFE54" s="69"/>
      <c r="PFF54" s="69"/>
      <c r="PFG54" s="69"/>
      <c r="PFH54" s="69"/>
      <c r="PFI54" s="69"/>
      <c r="PFJ54" s="69"/>
      <c r="PFK54" s="69"/>
      <c r="PFL54" s="69"/>
      <c r="PFM54" s="69"/>
      <c r="PFN54" s="69"/>
      <c r="PFO54" s="69"/>
      <c r="PFP54" s="69"/>
      <c r="PFQ54" s="69"/>
      <c r="PFR54" s="69"/>
      <c r="PFS54" s="69"/>
      <c r="PFT54" s="69"/>
      <c r="PFU54" s="69"/>
      <c r="PFV54" s="70"/>
      <c r="PFW54" s="71"/>
      <c r="PFX54" s="72"/>
      <c r="PFY54" s="68" t="s">
        <v>86</v>
      </c>
      <c r="PFZ54" s="61">
        <f>SUM(PKY37:PKY52)</f>
        <v>0</v>
      </c>
      <c r="PGA54" s="61"/>
      <c r="PGB54" s="62"/>
      <c r="PGC54" s="62"/>
      <c r="PGD54" s="63"/>
      <c r="PGE54" s="63"/>
      <c r="PGF54" s="63"/>
      <c r="PGG54" s="62"/>
      <c r="PGH54" s="64"/>
      <c r="PGI54" s="65"/>
      <c r="PGJ54" s="66"/>
      <c r="PGK54" s="66"/>
      <c r="PGL54" s="66"/>
      <c r="PGM54" s="67"/>
      <c r="PGN54" s="59"/>
      <c r="PGO54" s="59"/>
      <c r="PGP54" s="59"/>
      <c r="PGQ54" s="59"/>
      <c r="PGR54" s="59"/>
      <c r="PGS54" s="59"/>
      <c r="PGT54" s="59"/>
      <c r="PGU54" s="59"/>
      <c r="PGV54" s="59"/>
      <c r="PGW54" s="59"/>
      <c r="PGX54" s="59"/>
      <c r="PGY54" s="59"/>
      <c r="PGZ54" s="59"/>
      <c r="PHA54" s="59"/>
      <c r="PHB54" s="59"/>
      <c r="PHC54" s="59"/>
      <c r="PHD54" s="59"/>
      <c r="PHE54" s="59"/>
      <c r="PHF54" s="59"/>
      <c r="PHG54" s="59"/>
      <c r="PHH54" s="60"/>
      <c r="PHI54" s="60"/>
      <c r="PHJ54" s="69"/>
      <c r="PHK54" s="69"/>
      <c r="PHL54" s="69"/>
      <c r="PHM54" s="69"/>
      <c r="PHN54" s="69"/>
      <c r="PHO54" s="69"/>
      <c r="PHP54" s="69"/>
      <c r="PHQ54" s="69"/>
      <c r="PHR54" s="69"/>
      <c r="PHS54" s="69"/>
      <c r="PHT54" s="69"/>
      <c r="PHU54" s="69"/>
      <c r="PHV54" s="69"/>
      <c r="PHW54" s="69"/>
      <c r="PHX54" s="69"/>
      <c r="PHY54" s="69"/>
      <c r="PHZ54" s="69"/>
      <c r="PIA54" s="69"/>
      <c r="PIB54" s="69"/>
      <c r="PIC54" s="69"/>
      <c r="PID54" s="69"/>
      <c r="PIE54" s="69"/>
      <c r="PIF54" s="69"/>
      <c r="PIG54" s="69"/>
      <c r="PIH54" s="70"/>
      <c r="PII54" s="71"/>
      <c r="PIJ54" s="72"/>
      <c r="PIK54" s="68" t="s">
        <v>86</v>
      </c>
      <c r="PIL54" s="61">
        <f>SUM(PNK37:PNK52)</f>
        <v>0</v>
      </c>
      <c r="PIM54" s="61"/>
      <c r="PIN54" s="62"/>
      <c r="PIO54" s="62"/>
      <c r="PIP54" s="63"/>
      <c r="PIQ54" s="63"/>
      <c r="PIR54" s="63"/>
      <c r="PIS54" s="62"/>
      <c r="PIT54" s="64"/>
      <c r="PIU54" s="65"/>
      <c r="PIV54" s="66"/>
      <c r="PIW54" s="66"/>
      <c r="PIX54" s="66"/>
      <c r="PIY54" s="67"/>
      <c r="PIZ54" s="59"/>
      <c r="PJA54" s="59"/>
      <c r="PJB54" s="59"/>
      <c r="PJC54" s="59"/>
      <c r="PJD54" s="59"/>
      <c r="PJE54" s="59"/>
      <c r="PJF54" s="59"/>
      <c r="PJG54" s="59"/>
      <c r="PJH54" s="59"/>
      <c r="PJI54" s="59"/>
      <c r="PJJ54" s="59"/>
      <c r="PJK54" s="59"/>
      <c r="PJL54" s="59"/>
      <c r="PJM54" s="59"/>
      <c r="PJN54" s="59"/>
      <c r="PJO54" s="59"/>
      <c r="PJP54" s="59"/>
      <c r="PJQ54" s="59"/>
      <c r="PJR54" s="59"/>
      <c r="PJS54" s="59"/>
      <c r="PJT54" s="60"/>
      <c r="PJU54" s="60"/>
      <c r="PJV54" s="69"/>
      <c r="PJW54" s="69"/>
      <c r="PJX54" s="69"/>
      <c r="PJY54" s="69"/>
      <c r="PJZ54" s="69"/>
      <c r="PKA54" s="69"/>
      <c r="PKB54" s="69"/>
      <c r="PKC54" s="69"/>
      <c r="PKD54" s="69"/>
      <c r="PKE54" s="69"/>
      <c r="PKF54" s="69"/>
      <c r="PKG54" s="69"/>
      <c r="PKH54" s="69"/>
      <c r="PKI54" s="69"/>
      <c r="PKJ54" s="69"/>
      <c r="PKK54" s="69"/>
      <c r="PKL54" s="69"/>
      <c r="PKM54" s="69"/>
      <c r="PKN54" s="69"/>
      <c r="PKO54" s="69"/>
      <c r="PKP54" s="69"/>
      <c r="PKQ54" s="69"/>
      <c r="PKR54" s="69"/>
      <c r="PKS54" s="69"/>
      <c r="PKT54" s="70"/>
      <c r="PKU54" s="71"/>
      <c r="PKV54" s="72"/>
      <c r="PKW54" s="68" t="s">
        <v>86</v>
      </c>
      <c r="PKX54" s="61">
        <f>SUM(PPW37:PPW52)</f>
        <v>0</v>
      </c>
      <c r="PKY54" s="61"/>
      <c r="PKZ54" s="62"/>
      <c r="PLA54" s="62"/>
      <c r="PLB54" s="63"/>
      <c r="PLC54" s="63"/>
      <c r="PLD54" s="63"/>
      <c r="PLE54" s="62"/>
      <c r="PLF54" s="64"/>
      <c r="PLG54" s="65"/>
      <c r="PLH54" s="66"/>
      <c r="PLI54" s="66"/>
      <c r="PLJ54" s="66"/>
      <c r="PLK54" s="67"/>
      <c r="PLL54" s="59"/>
      <c r="PLM54" s="59"/>
      <c r="PLN54" s="59"/>
      <c r="PLO54" s="59"/>
      <c r="PLP54" s="59"/>
      <c r="PLQ54" s="59"/>
      <c r="PLR54" s="59"/>
      <c r="PLS54" s="59"/>
      <c r="PLT54" s="59"/>
      <c r="PLU54" s="59"/>
      <c r="PLV54" s="59"/>
      <c r="PLW54" s="59"/>
      <c r="PLX54" s="59"/>
      <c r="PLY54" s="59"/>
      <c r="PLZ54" s="59"/>
      <c r="PMA54" s="59"/>
      <c r="PMB54" s="59"/>
      <c r="PMC54" s="59"/>
      <c r="PMD54" s="59"/>
      <c r="PME54" s="59"/>
      <c r="PMF54" s="60"/>
      <c r="PMG54" s="60"/>
      <c r="PMH54" s="69"/>
      <c r="PMI54" s="69"/>
      <c r="PMJ54" s="69"/>
      <c r="PMK54" s="69"/>
      <c r="PML54" s="69"/>
      <c r="PMM54" s="69"/>
      <c r="PMN54" s="69"/>
      <c r="PMO54" s="69"/>
      <c r="PMP54" s="69"/>
      <c r="PMQ54" s="69"/>
      <c r="PMR54" s="69"/>
      <c r="PMS54" s="69"/>
      <c r="PMT54" s="69"/>
      <c r="PMU54" s="69"/>
      <c r="PMV54" s="69"/>
      <c r="PMW54" s="69"/>
      <c r="PMX54" s="69"/>
      <c r="PMY54" s="69"/>
      <c r="PMZ54" s="69"/>
      <c r="PNA54" s="69"/>
      <c r="PNB54" s="69"/>
      <c r="PNC54" s="69"/>
      <c r="PND54" s="69"/>
      <c r="PNE54" s="69"/>
      <c r="PNF54" s="70"/>
      <c r="PNG54" s="71"/>
      <c r="PNH54" s="72"/>
      <c r="PNI54" s="68" t="s">
        <v>86</v>
      </c>
      <c r="PNJ54" s="61">
        <f>SUM(PSI37:PSI52)</f>
        <v>0</v>
      </c>
      <c r="PNK54" s="61"/>
      <c r="PNL54" s="62"/>
      <c r="PNM54" s="62"/>
      <c r="PNN54" s="63"/>
      <c r="PNO54" s="63"/>
      <c r="PNP54" s="63"/>
      <c r="PNQ54" s="62"/>
      <c r="PNR54" s="64"/>
      <c r="PNS54" s="65"/>
      <c r="PNT54" s="66"/>
      <c r="PNU54" s="66"/>
      <c r="PNV54" s="66"/>
      <c r="PNW54" s="67"/>
      <c r="PNX54" s="59"/>
      <c r="PNY54" s="59"/>
      <c r="PNZ54" s="59"/>
      <c r="POA54" s="59"/>
      <c r="POB54" s="59"/>
      <c r="POC54" s="59"/>
      <c r="POD54" s="59"/>
      <c r="POE54" s="59"/>
      <c r="POF54" s="59"/>
      <c r="POG54" s="59"/>
      <c r="POH54" s="59"/>
      <c r="POI54" s="59"/>
      <c r="POJ54" s="59"/>
      <c r="POK54" s="59"/>
      <c r="POL54" s="59"/>
      <c r="POM54" s="59"/>
      <c r="PON54" s="59"/>
      <c r="POO54" s="59"/>
      <c r="POP54" s="59"/>
      <c r="POQ54" s="59"/>
      <c r="POR54" s="60"/>
      <c r="POS54" s="60"/>
      <c r="POT54" s="69"/>
      <c r="POU54" s="69"/>
      <c r="POV54" s="69"/>
      <c r="POW54" s="69"/>
      <c r="POX54" s="69"/>
      <c r="POY54" s="69"/>
      <c r="POZ54" s="69"/>
      <c r="PPA54" s="69"/>
      <c r="PPB54" s="69"/>
      <c r="PPC54" s="69"/>
      <c r="PPD54" s="69"/>
      <c r="PPE54" s="69"/>
      <c r="PPF54" s="69"/>
      <c r="PPG54" s="69"/>
      <c r="PPH54" s="69"/>
      <c r="PPI54" s="69"/>
      <c r="PPJ54" s="69"/>
      <c r="PPK54" s="69"/>
      <c r="PPL54" s="69"/>
      <c r="PPM54" s="69"/>
      <c r="PPN54" s="69"/>
      <c r="PPO54" s="69"/>
      <c r="PPP54" s="69"/>
      <c r="PPQ54" s="69"/>
      <c r="PPR54" s="70"/>
      <c r="PPS54" s="71"/>
      <c r="PPT54" s="72"/>
      <c r="PPU54" s="68" t="s">
        <v>86</v>
      </c>
      <c r="PPV54" s="61">
        <f>SUM(PUU37:PUU52)</f>
        <v>0</v>
      </c>
      <c r="PPW54" s="61"/>
      <c r="PPX54" s="62"/>
      <c r="PPY54" s="62"/>
      <c r="PPZ54" s="63"/>
      <c r="PQA54" s="63"/>
      <c r="PQB54" s="63"/>
      <c r="PQC54" s="62"/>
      <c r="PQD54" s="64"/>
      <c r="PQE54" s="65"/>
      <c r="PQF54" s="66"/>
      <c r="PQG54" s="66"/>
      <c r="PQH54" s="66"/>
      <c r="PQI54" s="67"/>
      <c r="PQJ54" s="59"/>
      <c r="PQK54" s="59"/>
      <c r="PQL54" s="59"/>
      <c r="PQM54" s="59"/>
      <c r="PQN54" s="59"/>
      <c r="PQO54" s="59"/>
      <c r="PQP54" s="59"/>
      <c r="PQQ54" s="59"/>
      <c r="PQR54" s="59"/>
      <c r="PQS54" s="59"/>
      <c r="PQT54" s="59"/>
      <c r="PQU54" s="59"/>
      <c r="PQV54" s="59"/>
      <c r="PQW54" s="59"/>
      <c r="PQX54" s="59"/>
      <c r="PQY54" s="59"/>
      <c r="PQZ54" s="59"/>
      <c r="PRA54" s="59"/>
      <c r="PRB54" s="59"/>
      <c r="PRC54" s="59"/>
      <c r="PRD54" s="60"/>
      <c r="PRE54" s="60"/>
      <c r="PRF54" s="69"/>
      <c r="PRG54" s="69"/>
      <c r="PRH54" s="69"/>
      <c r="PRI54" s="69"/>
      <c r="PRJ54" s="69"/>
      <c r="PRK54" s="69"/>
      <c r="PRL54" s="69"/>
      <c r="PRM54" s="69"/>
      <c r="PRN54" s="69"/>
      <c r="PRO54" s="69"/>
      <c r="PRP54" s="69"/>
      <c r="PRQ54" s="69"/>
      <c r="PRR54" s="69"/>
      <c r="PRS54" s="69"/>
      <c r="PRT54" s="69"/>
      <c r="PRU54" s="69"/>
      <c r="PRV54" s="69"/>
      <c r="PRW54" s="69"/>
      <c r="PRX54" s="69"/>
      <c r="PRY54" s="69"/>
      <c r="PRZ54" s="69"/>
      <c r="PSA54" s="69"/>
      <c r="PSB54" s="69"/>
      <c r="PSC54" s="69"/>
      <c r="PSD54" s="70"/>
      <c r="PSE54" s="71"/>
      <c r="PSF54" s="72"/>
      <c r="PSG54" s="68" t="s">
        <v>86</v>
      </c>
      <c r="PSH54" s="61">
        <f>SUM(PXG37:PXG52)</f>
        <v>0</v>
      </c>
      <c r="PSI54" s="61"/>
      <c r="PSJ54" s="62"/>
      <c r="PSK54" s="62"/>
      <c r="PSL54" s="63"/>
      <c r="PSM54" s="63"/>
      <c r="PSN54" s="63"/>
      <c r="PSO54" s="62"/>
      <c r="PSP54" s="64"/>
      <c r="PSQ54" s="65"/>
      <c r="PSR54" s="66"/>
      <c r="PSS54" s="66"/>
      <c r="PST54" s="66"/>
      <c r="PSU54" s="67"/>
      <c r="PSV54" s="59"/>
      <c r="PSW54" s="59"/>
      <c r="PSX54" s="59"/>
      <c r="PSY54" s="59"/>
      <c r="PSZ54" s="59"/>
      <c r="PTA54" s="59"/>
      <c r="PTB54" s="59"/>
      <c r="PTC54" s="59"/>
      <c r="PTD54" s="59"/>
      <c r="PTE54" s="59"/>
      <c r="PTF54" s="59"/>
      <c r="PTG54" s="59"/>
      <c r="PTH54" s="59"/>
      <c r="PTI54" s="59"/>
      <c r="PTJ54" s="59"/>
      <c r="PTK54" s="59"/>
      <c r="PTL54" s="59"/>
      <c r="PTM54" s="59"/>
      <c r="PTN54" s="59"/>
      <c r="PTO54" s="59"/>
      <c r="PTP54" s="60"/>
      <c r="PTQ54" s="60"/>
      <c r="PTR54" s="69"/>
      <c r="PTS54" s="69"/>
      <c r="PTT54" s="69"/>
      <c r="PTU54" s="69"/>
      <c r="PTV54" s="69"/>
      <c r="PTW54" s="69"/>
      <c r="PTX54" s="69"/>
      <c r="PTY54" s="69"/>
      <c r="PTZ54" s="69"/>
      <c r="PUA54" s="69"/>
      <c r="PUB54" s="69"/>
      <c r="PUC54" s="69"/>
      <c r="PUD54" s="69"/>
      <c r="PUE54" s="69"/>
      <c r="PUF54" s="69"/>
      <c r="PUG54" s="69"/>
      <c r="PUH54" s="69"/>
      <c r="PUI54" s="69"/>
      <c r="PUJ54" s="69"/>
      <c r="PUK54" s="69"/>
      <c r="PUL54" s="69"/>
      <c r="PUM54" s="69"/>
      <c r="PUN54" s="69"/>
      <c r="PUO54" s="69"/>
      <c r="PUP54" s="70"/>
      <c r="PUQ54" s="71"/>
      <c r="PUR54" s="72"/>
      <c r="PUS54" s="68" t="s">
        <v>86</v>
      </c>
      <c r="PUT54" s="61">
        <f>SUM(PZS37:PZS52)</f>
        <v>0</v>
      </c>
      <c r="PUU54" s="61"/>
      <c r="PUV54" s="62"/>
      <c r="PUW54" s="62"/>
      <c r="PUX54" s="63"/>
      <c r="PUY54" s="63"/>
      <c r="PUZ54" s="63"/>
      <c r="PVA54" s="62"/>
      <c r="PVB54" s="64"/>
      <c r="PVC54" s="65"/>
      <c r="PVD54" s="66"/>
      <c r="PVE54" s="66"/>
      <c r="PVF54" s="66"/>
      <c r="PVG54" s="67"/>
      <c r="PVH54" s="59"/>
      <c r="PVI54" s="59"/>
      <c r="PVJ54" s="59"/>
      <c r="PVK54" s="59"/>
      <c r="PVL54" s="59"/>
      <c r="PVM54" s="59"/>
      <c r="PVN54" s="59"/>
      <c r="PVO54" s="59"/>
      <c r="PVP54" s="59"/>
      <c r="PVQ54" s="59"/>
      <c r="PVR54" s="59"/>
      <c r="PVS54" s="59"/>
      <c r="PVT54" s="59"/>
      <c r="PVU54" s="59"/>
      <c r="PVV54" s="59"/>
      <c r="PVW54" s="59"/>
      <c r="PVX54" s="59"/>
      <c r="PVY54" s="59"/>
      <c r="PVZ54" s="59"/>
      <c r="PWA54" s="59"/>
      <c r="PWB54" s="60"/>
      <c r="PWC54" s="60"/>
      <c r="PWD54" s="69"/>
      <c r="PWE54" s="69"/>
      <c r="PWF54" s="69"/>
      <c r="PWG54" s="69"/>
      <c r="PWH54" s="69"/>
      <c r="PWI54" s="69"/>
      <c r="PWJ54" s="69"/>
      <c r="PWK54" s="69"/>
      <c r="PWL54" s="69"/>
      <c r="PWM54" s="69"/>
      <c r="PWN54" s="69"/>
      <c r="PWO54" s="69"/>
      <c r="PWP54" s="69"/>
      <c r="PWQ54" s="69"/>
      <c r="PWR54" s="69"/>
      <c r="PWS54" s="69"/>
      <c r="PWT54" s="69"/>
      <c r="PWU54" s="69"/>
      <c r="PWV54" s="69"/>
      <c r="PWW54" s="69"/>
      <c r="PWX54" s="69"/>
      <c r="PWY54" s="69"/>
      <c r="PWZ54" s="69"/>
      <c r="PXA54" s="69"/>
      <c r="PXB54" s="70"/>
      <c r="PXC54" s="71"/>
      <c r="PXD54" s="72"/>
      <c r="PXE54" s="68" t="s">
        <v>86</v>
      </c>
      <c r="PXF54" s="61">
        <f>SUM(QCE37:QCE52)</f>
        <v>0</v>
      </c>
      <c r="PXG54" s="61"/>
      <c r="PXH54" s="62"/>
      <c r="PXI54" s="62"/>
      <c r="PXJ54" s="63"/>
      <c r="PXK54" s="63"/>
      <c r="PXL54" s="63"/>
      <c r="PXM54" s="62"/>
      <c r="PXN54" s="64"/>
      <c r="PXO54" s="65"/>
      <c r="PXP54" s="66"/>
      <c r="PXQ54" s="66"/>
      <c r="PXR54" s="66"/>
      <c r="PXS54" s="67"/>
      <c r="PXT54" s="59"/>
      <c r="PXU54" s="59"/>
      <c r="PXV54" s="59"/>
      <c r="PXW54" s="59"/>
      <c r="PXX54" s="59"/>
      <c r="PXY54" s="59"/>
      <c r="PXZ54" s="59"/>
      <c r="PYA54" s="59"/>
      <c r="PYB54" s="59"/>
      <c r="PYC54" s="59"/>
      <c r="PYD54" s="59"/>
      <c r="PYE54" s="59"/>
      <c r="PYF54" s="59"/>
      <c r="PYG54" s="59"/>
      <c r="PYH54" s="59"/>
      <c r="PYI54" s="59"/>
      <c r="PYJ54" s="59"/>
      <c r="PYK54" s="59"/>
      <c r="PYL54" s="59"/>
      <c r="PYM54" s="59"/>
      <c r="PYN54" s="60"/>
      <c r="PYO54" s="60"/>
      <c r="PYP54" s="69"/>
      <c r="PYQ54" s="69"/>
      <c r="PYR54" s="69"/>
      <c r="PYS54" s="69"/>
      <c r="PYT54" s="69"/>
      <c r="PYU54" s="69"/>
      <c r="PYV54" s="69"/>
      <c r="PYW54" s="69"/>
      <c r="PYX54" s="69"/>
      <c r="PYY54" s="69"/>
      <c r="PYZ54" s="69"/>
      <c r="PZA54" s="69"/>
      <c r="PZB54" s="69"/>
      <c r="PZC54" s="69"/>
      <c r="PZD54" s="69"/>
      <c r="PZE54" s="69"/>
      <c r="PZF54" s="69"/>
      <c r="PZG54" s="69"/>
      <c r="PZH54" s="69"/>
      <c r="PZI54" s="69"/>
      <c r="PZJ54" s="69"/>
      <c r="PZK54" s="69"/>
      <c r="PZL54" s="69"/>
      <c r="PZM54" s="69"/>
      <c r="PZN54" s="70"/>
      <c r="PZO54" s="71"/>
      <c r="PZP54" s="72"/>
      <c r="PZQ54" s="68" t="s">
        <v>86</v>
      </c>
      <c r="PZR54" s="61">
        <f>SUM(QEQ37:QEQ52)</f>
        <v>0</v>
      </c>
      <c r="PZS54" s="61"/>
      <c r="PZT54" s="62"/>
      <c r="PZU54" s="62"/>
      <c r="PZV54" s="63"/>
      <c r="PZW54" s="63"/>
      <c r="PZX54" s="63"/>
      <c r="PZY54" s="62"/>
      <c r="PZZ54" s="64"/>
      <c r="QAA54" s="65"/>
      <c r="QAB54" s="66"/>
      <c r="QAC54" s="66"/>
      <c r="QAD54" s="66"/>
      <c r="QAE54" s="67"/>
      <c r="QAF54" s="59"/>
      <c r="QAG54" s="59"/>
      <c r="QAH54" s="59"/>
      <c r="QAI54" s="59"/>
      <c r="QAJ54" s="59"/>
      <c r="QAK54" s="59"/>
      <c r="QAL54" s="59"/>
      <c r="QAM54" s="59"/>
      <c r="QAN54" s="59"/>
      <c r="QAO54" s="59"/>
      <c r="QAP54" s="59"/>
      <c r="QAQ54" s="59"/>
      <c r="QAR54" s="59"/>
      <c r="QAS54" s="59"/>
      <c r="QAT54" s="59"/>
      <c r="QAU54" s="59"/>
      <c r="QAV54" s="59"/>
      <c r="QAW54" s="59"/>
      <c r="QAX54" s="59"/>
      <c r="QAY54" s="59"/>
      <c r="QAZ54" s="60"/>
      <c r="QBA54" s="60"/>
      <c r="QBB54" s="69"/>
      <c r="QBC54" s="69"/>
      <c r="QBD54" s="69"/>
      <c r="QBE54" s="69"/>
      <c r="QBF54" s="69"/>
      <c r="QBG54" s="69"/>
      <c r="QBH54" s="69"/>
      <c r="QBI54" s="69"/>
      <c r="QBJ54" s="69"/>
      <c r="QBK54" s="69"/>
      <c r="QBL54" s="69"/>
      <c r="QBM54" s="69"/>
      <c r="QBN54" s="69"/>
      <c r="QBO54" s="69"/>
      <c r="QBP54" s="69"/>
      <c r="QBQ54" s="69"/>
      <c r="QBR54" s="69"/>
      <c r="QBS54" s="69"/>
      <c r="QBT54" s="69"/>
      <c r="QBU54" s="69"/>
      <c r="QBV54" s="69"/>
      <c r="QBW54" s="69"/>
      <c r="QBX54" s="69"/>
      <c r="QBY54" s="69"/>
      <c r="QBZ54" s="70"/>
      <c r="QCA54" s="71"/>
      <c r="QCB54" s="72"/>
      <c r="QCC54" s="68" t="s">
        <v>86</v>
      </c>
      <c r="QCD54" s="61">
        <f>SUM(QHC37:QHC52)</f>
        <v>0</v>
      </c>
      <c r="QCE54" s="61"/>
      <c r="QCF54" s="62"/>
      <c r="QCG54" s="62"/>
      <c r="QCH54" s="63"/>
      <c r="QCI54" s="63"/>
      <c r="QCJ54" s="63"/>
      <c r="QCK54" s="62"/>
      <c r="QCL54" s="64"/>
      <c r="QCM54" s="65"/>
      <c r="QCN54" s="66"/>
      <c r="QCO54" s="66"/>
      <c r="QCP54" s="66"/>
      <c r="QCQ54" s="67"/>
      <c r="QCR54" s="59"/>
      <c r="QCS54" s="59"/>
      <c r="QCT54" s="59"/>
      <c r="QCU54" s="59"/>
      <c r="QCV54" s="59"/>
      <c r="QCW54" s="59"/>
      <c r="QCX54" s="59"/>
      <c r="QCY54" s="59"/>
      <c r="QCZ54" s="59"/>
      <c r="QDA54" s="59"/>
      <c r="QDB54" s="59"/>
      <c r="QDC54" s="59"/>
      <c r="QDD54" s="59"/>
      <c r="QDE54" s="59"/>
      <c r="QDF54" s="59"/>
      <c r="QDG54" s="59"/>
      <c r="QDH54" s="59"/>
      <c r="QDI54" s="59"/>
      <c r="QDJ54" s="59"/>
      <c r="QDK54" s="59"/>
      <c r="QDL54" s="60"/>
      <c r="QDM54" s="60"/>
      <c r="QDN54" s="69"/>
      <c r="QDO54" s="69"/>
      <c r="QDP54" s="69"/>
      <c r="QDQ54" s="69"/>
      <c r="QDR54" s="69"/>
      <c r="QDS54" s="69"/>
      <c r="QDT54" s="69"/>
      <c r="QDU54" s="69"/>
      <c r="QDV54" s="69"/>
      <c r="QDW54" s="69"/>
      <c r="QDX54" s="69"/>
      <c r="QDY54" s="69"/>
      <c r="QDZ54" s="69"/>
      <c r="QEA54" s="69"/>
      <c r="QEB54" s="69"/>
      <c r="QEC54" s="69"/>
      <c r="QED54" s="69"/>
      <c r="QEE54" s="69"/>
      <c r="QEF54" s="69"/>
      <c r="QEG54" s="69"/>
      <c r="QEH54" s="69"/>
      <c r="QEI54" s="69"/>
      <c r="QEJ54" s="69"/>
      <c r="QEK54" s="69"/>
      <c r="QEL54" s="70"/>
      <c r="QEM54" s="71"/>
      <c r="QEN54" s="72"/>
      <c r="QEO54" s="68" t="s">
        <v>86</v>
      </c>
      <c r="QEP54" s="61">
        <f>SUM(QJO37:QJO52)</f>
        <v>0</v>
      </c>
      <c r="QEQ54" s="61"/>
      <c r="QER54" s="62"/>
      <c r="QES54" s="62"/>
      <c r="QET54" s="63"/>
      <c r="QEU54" s="63"/>
      <c r="QEV54" s="63"/>
      <c r="QEW54" s="62"/>
      <c r="QEX54" s="64"/>
      <c r="QEY54" s="65"/>
      <c r="QEZ54" s="66"/>
      <c r="QFA54" s="66"/>
      <c r="QFB54" s="66"/>
      <c r="QFC54" s="67"/>
      <c r="QFD54" s="59"/>
      <c r="QFE54" s="59"/>
      <c r="QFF54" s="59"/>
      <c r="QFG54" s="59"/>
      <c r="QFH54" s="59"/>
      <c r="QFI54" s="59"/>
      <c r="QFJ54" s="59"/>
      <c r="QFK54" s="59"/>
      <c r="QFL54" s="59"/>
      <c r="QFM54" s="59"/>
      <c r="QFN54" s="59"/>
      <c r="QFO54" s="59"/>
      <c r="QFP54" s="59"/>
      <c r="QFQ54" s="59"/>
      <c r="QFR54" s="59"/>
      <c r="QFS54" s="59"/>
      <c r="QFT54" s="59"/>
      <c r="QFU54" s="59"/>
      <c r="QFV54" s="59"/>
      <c r="QFW54" s="59"/>
      <c r="QFX54" s="60"/>
      <c r="QFY54" s="60"/>
      <c r="QFZ54" s="69"/>
      <c r="QGA54" s="69"/>
      <c r="QGB54" s="69"/>
      <c r="QGC54" s="69"/>
      <c r="QGD54" s="69"/>
      <c r="QGE54" s="69"/>
      <c r="QGF54" s="69"/>
      <c r="QGG54" s="69"/>
      <c r="QGH54" s="69"/>
      <c r="QGI54" s="69"/>
      <c r="QGJ54" s="69"/>
      <c r="QGK54" s="69"/>
      <c r="QGL54" s="69"/>
      <c r="QGM54" s="69"/>
      <c r="QGN54" s="69"/>
      <c r="QGO54" s="69"/>
      <c r="QGP54" s="69"/>
      <c r="QGQ54" s="69"/>
      <c r="QGR54" s="69"/>
      <c r="QGS54" s="69"/>
      <c r="QGT54" s="69"/>
      <c r="QGU54" s="69"/>
      <c r="QGV54" s="69"/>
      <c r="QGW54" s="69"/>
      <c r="QGX54" s="70"/>
      <c r="QGY54" s="71"/>
      <c r="QGZ54" s="72"/>
      <c r="QHA54" s="68" t="s">
        <v>86</v>
      </c>
      <c r="QHB54" s="61">
        <f>SUM(QMA37:QMA52)</f>
        <v>0</v>
      </c>
      <c r="QHC54" s="61"/>
      <c r="QHD54" s="62"/>
      <c r="QHE54" s="62"/>
      <c r="QHF54" s="63"/>
      <c r="QHG54" s="63"/>
      <c r="QHH54" s="63"/>
      <c r="QHI54" s="62"/>
      <c r="QHJ54" s="64"/>
      <c r="QHK54" s="65"/>
      <c r="QHL54" s="66"/>
      <c r="QHM54" s="66"/>
      <c r="QHN54" s="66"/>
      <c r="QHO54" s="67"/>
      <c r="QHP54" s="59"/>
      <c r="QHQ54" s="59"/>
      <c r="QHR54" s="59"/>
      <c r="QHS54" s="59"/>
      <c r="QHT54" s="59"/>
      <c r="QHU54" s="59"/>
      <c r="QHV54" s="59"/>
      <c r="QHW54" s="59"/>
      <c r="QHX54" s="59"/>
      <c r="QHY54" s="59"/>
      <c r="QHZ54" s="59"/>
      <c r="QIA54" s="59"/>
      <c r="QIB54" s="59"/>
      <c r="QIC54" s="59"/>
      <c r="QID54" s="59"/>
      <c r="QIE54" s="59"/>
      <c r="QIF54" s="59"/>
      <c r="QIG54" s="59"/>
      <c r="QIH54" s="59"/>
      <c r="QII54" s="59"/>
      <c r="QIJ54" s="60"/>
      <c r="QIK54" s="60"/>
      <c r="QIL54" s="69"/>
      <c r="QIM54" s="69"/>
      <c r="QIN54" s="69"/>
      <c r="QIO54" s="69"/>
      <c r="QIP54" s="69"/>
      <c r="QIQ54" s="69"/>
      <c r="QIR54" s="69"/>
      <c r="QIS54" s="69"/>
      <c r="QIT54" s="69"/>
      <c r="QIU54" s="69"/>
      <c r="QIV54" s="69"/>
      <c r="QIW54" s="69"/>
      <c r="QIX54" s="69"/>
      <c r="QIY54" s="69"/>
      <c r="QIZ54" s="69"/>
      <c r="QJA54" s="69"/>
      <c r="QJB54" s="69"/>
      <c r="QJC54" s="69"/>
      <c r="QJD54" s="69"/>
      <c r="QJE54" s="69"/>
      <c r="QJF54" s="69"/>
      <c r="QJG54" s="69"/>
      <c r="QJH54" s="69"/>
      <c r="QJI54" s="69"/>
      <c r="QJJ54" s="70"/>
      <c r="QJK54" s="71"/>
      <c r="QJL54" s="72"/>
      <c r="QJM54" s="68" t="s">
        <v>86</v>
      </c>
      <c r="QJN54" s="61">
        <f>SUM(QOM37:QOM52)</f>
        <v>0</v>
      </c>
      <c r="QJO54" s="61"/>
      <c r="QJP54" s="62"/>
      <c r="QJQ54" s="62"/>
      <c r="QJR54" s="63"/>
      <c r="QJS54" s="63"/>
      <c r="QJT54" s="63"/>
      <c r="QJU54" s="62"/>
      <c r="QJV54" s="64"/>
      <c r="QJW54" s="65"/>
      <c r="QJX54" s="66"/>
      <c r="QJY54" s="66"/>
      <c r="QJZ54" s="66"/>
      <c r="QKA54" s="67"/>
      <c r="QKB54" s="59"/>
      <c r="QKC54" s="59"/>
      <c r="QKD54" s="59"/>
      <c r="QKE54" s="59"/>
      <c r="QKF54" s="59"/>
      <c r="QKG54" s="59"/>
      <c r="QKH54" s="59"/>
      <c r="QKI54" s="59"/>
      <c r="QKJ54" s="59"/>
      <c r="QKK54" s="59"/>
      <c r="QKL54" s="59"/>
      <c r="QKM54" s="59"/>
      <c r="QKN54" s="59"/>
      <c r="QKO54" s="59"/>
      <c r="QKP54" s="59"/>
      <c r="QKQ54" s="59"/>
      <c r="QKR54" s="59"/>
      <c r="QKS54" s="59"/>
      <c r="QKT54" s="59"/>
      <c r="QKU54" s="59"/>
      <c r="QKV54" s="60"/>
      <c r="QKW54" s="60"/>
      <c r="QKX54" s="69"/>
      <c r="QKY54" s="69"/>
      <c r="QKZ54" s="69"/>
      <c r="QLA54" s="69"/>
      <c r="QLB54" s="69"/>
      <c r="QLC54" s="69"/>
      <c r="QLD54" s="69"/>
      <c r="QLE54" s="69"/>
      <c r="QLF54" s="69"/>
      <c r="QLG54" s="69"/>
      <c r="QLH54" s="69"/>
      <c r="QLI54" s="69"/>
      <c r="QLJ54" s="69"/>
      <c r="QLK54" s="69"/>
      <c r="QLL54" s="69"/>
      <c r="QLM54" s="69"/>
      <c r="QLN54" s="69"/>
      <c r="QLO54" s="69"/>
      <c r="QLP54" s="69"/>
      <c r="QLQ54" s="69"/>
      <c r="QLR54" s="69"/>
      <c r="QLS54" s="69"/>
      <c r="QLT54" s="69"/>
      <c r="QLU54" s="69"/>
      <c r="QLV54" s="70"/>
      <c r="QLW54" s="71"/>
      <c r="QLX54" s="72"/>
      <c r="QLY54" s="68" t="s">
        <v>86</v>
      </c>
      <c r="QLZ54" s="61">
        <f>SUM(QQY37:QQY52)</f>
        <v>0</v>
      </c>
      <c r="QMA54" s="61"/>
      <c r="QMB54" s="62"/>
      <c r="QMC54" s="62"/>
      <c r="QMD54" s="63"/>
      <c r="QME54" s="63"/>
      <c r="QMF54" s="63"/>
      <c r="QMG54" s="62"/>
      <c r="QMH54" s="64"/>
      <c r="QMI54" s="65"/>
      <c r="QMJ54" s="66"/>
      <c r="QMK54" s="66"/>
      <c r="QML54" s="66"/>
      <c r="QMM54" s="67"/>
      <c r="QMN54" s="59"/>
      <c r="QMO54" s="59"/>
      <c r="QMP54" s="59"/>
      <c r="QMQ54" s="59"/>
      <c r="QMR54" s="59"/>
      <c r="QMS54" s="59"/>
      <c r="QMT54" s="59"/>
      <c r="QMU54" s="59"/>
      <c r="QMV54" s="59"/>
      <c r="QMW54" s="59"/>
      <c r="QMX54" s="59"/>
      <c r="QMY54" s="59"/>
      <c r="QMZ54" s="59"/>
      <c r="QNA54" s="59"/>
      <c r="QNB54" s="59"/>
      <c r="QNC54" s="59"/>
      <c r="QND54" s="59"/>
      <c r="QNE54" s="59"/>
      <c r="QNF54" s="59"/>
      <c r="QNG54" s="59"/>
      <c r="QNH54" s="60"/>
      <c r="QNI54" s="60"/>
      <c r="QNJ54" s="69"/>
      <c r="QNK54" s="69"/>
      <c r="QNL54" s="69"/>
      <c r="QNM54" s="69"/>
      <c r="QNN54" s="69"/>
      <c r="QNO54" s="69"/>
      <c r="QNP54" s="69"/>
      <c r="QNQ54" s="69"/>
      <c r="QNR54" s="69"/>
      <c r="QNS54" s="69"/>
      <c r="QNT54" s="69"/>
      <c r="QNU54" s="69"/>
      <c r="QNV54" s="69"/>
      <c r="QNW54" s="69"/>
      <c r="QNX54" s="69"/>
      <c r="QNY54" s="69"/>
      <c r="QNZ54" s="69"/>
      <c r="QOA54" s="69"/>
      <c r="QOB54" s="69"/>
      <c r="QOC54" s="69"/>
      <c r="QOD54" s="69"/>
      <c r="QOE54" s="69"/>
      <c r="QOF54" s="69"/>
      <c r="QOG54" s="69"/>
      <c r="QOH54" s="70"/>
      <c r="QOI54" s="71"/>
      <c r="QOJ54" s="72"/>
      <c r="QOK54" s="68" t="s">
        <v>86</v>
      </c>
      <c r="QOL54" s="61">
        <f>SUM(QTK37:QTK52)</f>
        <v>0</v>
      </c>
      <c r="QOM54" s="61"/>
      <c r="QON54" s="62"/>
      <c r="QOO54" s="62"/>
      <c r="QOP54" s="63"/>
      <c r="QOQ54" s="63"/>
      <c r="QOR54" s="63"/>
      <c r="QOS54" s="62"/>
      <c r="QOT54" s="64"/>
      <c r="QOU54" s="65"/>
      <c r="QOV54" s="66"/>
      <c r="QOW54" s="66"/>
      <c r="QOX54" s="66"/>
      <c r="QOY54" s="67"/>
      <c r="QOZ54" s="59"/>
      <c r="QPA54" s="59"/>
      <c r="QPB54" s="59"/>
      <c r="QPC54" s="59"/>
      <c r="QPD54" s="59"/>
      <c r="QPE54" s="59"/>
      <c r="QPF54" s="59"/>
      <c r="QPG54" s="59"/>
      <c r="QPH54" s="59"/>
      <c r="QPI54" s="59"/>
      <c r="QPJ54" s="59"/>
      <c r="QPK54" s="59"/>
      <c r="QPL54" s="59"/>
      <c r="QPM54" s="59"/>
      <c r="QPN54" s="59"/>
      <c r="QPO54" s="59"/>
      <c r="QPP54" s="59"/>
      <c r="QPQ54" s="59"/>
      <c r="QPR54" s="59"/>
      <c r="QPS54" s="59"/>
      <c r="QPT54" s="60"/>
      <c r="QPU54" s="60"/>
      <c r="QPV54" s="69"/>
      <c r="QPW54" s="69"/>
      <c r="QPX54" s="69"/>
      <c r="QPY54" s="69"/>
      <c r="QPZ54" s="69"/>
      <c r="QQA54" s="69"/>
      <c r="QQB54" s="69"/>
      <c r="QQC54" s="69"/>
      <c r="QQD54" s="69"/>
      <c r="QQE54" s="69"/>
      <c r="QQF54" s="69"/>
      <c r="QQG54" s="69"/>
      <c r="QQH54" s="69"/>
      <c r="QQI54" s="69"/>
      <c r="QQJ54" s="69"/>
      <c r="QQK54" s="69"/>
      <c r="QQL54" s="69"/>
      <c r="QQM54" s="69"/>
      <c r="QQN54" s="69"/>
      <c r="QQO54" s="69"/>
      <c r="QQP54" s="69"/>
      <c r="QQQ54" s="69"/>
      <c r="QQR54" s="69"/>
      <c r="QQS54" s="69"/>
      <c r="QQT54" s="70"/>
      <c r="QQU54" s="71"/>
      <c r="QQV54" s="72"/>
      <c r="QQW54" s="68" t="s">
        <v>86</v>
      </c>
      <c r="QQX54" s="61">
        <f>SUM(QVW37:QVW52)</f>
        <v>0</v>
      </c>
      <c r="QQY54" s="61"/>
      <c r="QQZ54" s="62"/>
      <c r="QRA54" s="62"/>
      <c r="QRB54" s="63"/>
      <c r="QRC54" s="63"/>
      <c r="QRD54" s="63"/>
      <c r="QRE54" s="62"/>
      <c r="QRF54" s="64"/>
      <c r="QRG54" s="65"/>
      <c r="QRH54" s="66"/>
      <c r="QRI54" s="66"/>
      <c r="QRJ54" s="66"/>
      <c r="QRK54" s="67"/>
      <c r="QRL54" s="59"/>
      <c r="QRM54" s="59"/>
      <c r="QRN54" s="59"/>
      <c r="QRO54" s="59"/>
      <c r="QRP54" s="59"/>
      <c r="QRQ54" s="59"/>
      <c r="QRR54" s="59"/>
      <c r="QRS54" s="59"/>
      <c r="QRT54" s="59"/>
      <c r="QRU54" s="59"/>
      <c r="QRV54" s="59"/>
      <c r="QRW54" s="59"/>
      <c r="QRX54" s="59"/>
      <c r="QRY54" s="59"/>
      <c r="QRZ54" s="59"/>
      <c r="QSA54" s="59"/>
      <c r="QSB54" s="59"/>
      <c r="QSC54" s="59"/>
      <c r="QSD54" s="59"/>
      <c r="QSE54" s="59"/>
      <c r="QSF54" s="60"/>
      <c r="QSG54" s="60"/>
      <c r="QSH54" s="69"/>
      <c r="QSI54" s="69"/>
      <c r="QSJ54" s="69"/>
      <c r="QSK54" s="69"/>
      <c r="QSL54" s="69"/>
      <c r="QSM54" s="69"/>
      <c r="QSN54" s="69"/>
      <c r="QSO54" s="69"/>
      <c r="QSP54" s="69"/>
      <c r="QSQ54" s="69"/>
      <c r="QSR54" s="69"/>
      <c r="QSS54" s="69"/>
      <c r="QST54" s="69"/>
      <c r="QSU54" s="69"/>
      <c r="QSV54" s="69"/>
      <c r="QSW54" s="69"/>
      <c r="QSX54" s="69"/>
      <c r="QSY54" s="69"/>
      <c r="QSZ54" s="69"/>
      <c r="QTA54" s="69"/>
      <c r="QTB54" s="69"/>
      <c r="QTC54" s="69"/>
      <c r="QTD54" s="69"/>
      <c r="QTE54" s="69"/>
      <c r="QTF54" s="70"/>
      <c r="QTG54" s="71"/>
      <c r="QTH54" s="72"/>
      <c r="QTI54" s="68" t="s">
        <v>86</v>
      </c>
      <c r="QTJ54" s="61">
        <f>SUM(QYI37:QYI52)</f>
        <v>0</v>
      </c>
      <c r="QTK54" s="61"/>
      <c r="QTL54" s="62"/>
      <c r="QTM54" s="62"/>
      <c r="QTN54" s="63"/>
      <c r="QTO54" s="63"/>
      <c r="QTP54" s="63"/>
      <c r="QTQ54" s="62"/>
      <c r="QTR54" s="64"/>
      <c r="QTS54" s="65"/>
      <c r="QTT54" s="66"/>
      <c r="QTU54" s="66"/>
      <c r="QTV54" s="66"/>
      <c r="QTW54" s="67"/>
      <c r="QTX54" s="59"/>
      <c r="QTY54" s="59"/>
      <c r="QTZ54" s="59"/>
      <c r="QUA54" s="59"/>
      <c r="QUB54" s="59"/>
      <c r="QUC54" s="59"/>
      <c r="QUD54" s="59"/>
      <c r="QUE54" s="59"/>
      <c r="QUF54" s="59"/>
      <c r="QUG54" s="59"/>
      <c r="QUH54" s="59"/>
      <c r="QUI54" s="59"/>
      <c r="QUJ54" s="59"/>
      <c r="QUK54" s="59"/>
      <c r="QUL54" s="59"/>
      <c r="QUM54" s="59"/>
      <c r="QUN54" s="59"/>
      <c r="QUO54" s="59"/>
      <c r="QUP54" s="59"/>
      <c r="QUQ54" s="59"/>
      <c r="QUR54" s="60"/>
      <c r="QUS54" s="60"/>
      <c r="QUT54" s="69"/>
      <c r="QUU54" s="69"/>
      <c r="QUV54" s="69"/>
      <c r="QUW54" s="69"/>
      <c r="QUX54" s="69"/>
      <c r="QUY54" s="69"/>
      <c r="QUZ54" s="69"/>
      <c r="QVA54" s="69"/>
      <c r="QVB54" s="69"/>
      <c r="QVC54" s="69"/>
      <c r="QVD54" s="69"/>
      <c r="QVE54" s="69"/>
      <c r="QVF54" s="69"/>
      <c r="QVG54" s="69"/>
      <c r="QVH54" s="69"/>
      <c r="QVI54" s="69"/>
      <c r="QVJ54" s="69"/>
      <c r="QVK54" s="69"/>
      <c r="QVL54" s="69"/>
      <c r="QVM54" s="69"/>
      <c r="QVN54" s="69"/>
      <c r="QVO54" s="69"/>
      <c r="QVP54" s="69"/>
      <c r="QVQ54" s="69"/>
      <c r="QVR54" s="70"/>
      <c r="QVS54" s="71"/>
      <c r="QVT54" s="72"/>
      <c r="QVU54" s="68" t="s">
        <v>86</v>
      </c>
      <c r="QVV54" s="61">
        <f>SUM(RAU37:RAU52)</f>
        <v>0</v>
      </c>
      <c r="QVW54" s="61"/>
      <c r="QVX54" s="62"/>
      <c r="QVY54" s="62"/>
      <c r="QVZ54" s="63"/>
      <c r="QWA54" s="63"/>
      <c r="QWB54" s="63"/>
      <c r="QWC54" s="62"/>
      <c r="QWD54" s="64"/>
      <c r="QWE54" s="65"/>
      <c r="QWF54" s="66"/>
      <c r="QWG54" s="66"/>
      <c r="QWH54" s="66"/>
      <c r="QWI54" s="67"/>
      <c r="QWJ54" s="59"/>
      <c r="QWK54" s="59"/>
      <c r="QWL54" s="59"/>
      <c r="QWM54" s="59"/>
      <c r="QWN54" s="59"/>
      <c r="QWO54" s="59"/>
      <c r="QWP54" s="59"/>
      <c r="QWQ54" s="59"/>
      <c r="QWR54" s="59"/>
      <c r="QWS54" s="59"/>
      <c r="QWT54" s="59"/>
      <c r="QWU54" s="59"/>
      <c r="QWV54" s="59"/>
      <c r="QWW54" s="59"/>
      <c r="QWX54" s="59"/>
      <c r="QWY54" s="59"/>
      <c r="QWZ54" s="59"/>
      <c r="QXA54" s="59"/>
      <c r="QXB54" s="59"/>
      <c r="QXC54" s="59"/>
      <c r="QXD54" s="60"/>
      <c r="QXE54" s="60"/>
      <c r="QXF54" s="69"/>
      <c r="QXG54" s="69"/>
      <c r="QXH54" s="69"/>
      <c r="QXI54" s="69"/>
      <c r="QXJ54" s="69"/>
      <c r="QXK54" s="69"/>
      <c r="QXL54" s="69"/>
      <c r="QXM54" s="69"/>
      <c r="QXN54" s="69"/>
      <c r="QXO54" s="69"/>
      <c r="QXP54" s="69"/>
      <c r="QXQ54" s="69"/>
      <c r="QXR54" s="69"/>
      <c r="QXS54" s="69"/>
      <c r="QXT54" s="69"/>
      <c r="QXU54" s="69"/>
      <c r="QXV54" s="69"/>
      <c r="QXW54" s="69"/>
      <c r="QXX54" s="69"/>
      <c r="QXY54" s="69"/>
      <c r="QXZ54" s="69"/>
      <c r="QYA54" s="69"/>
      <c r="QYB54" s="69"/>
      <c r="QYC54" s="69"/>
      <c r="QYD54" s="70"/>
      <c r="QYE54" s="71"/>
      <c r="QYF54" s="72"/>
      <c r="QYG54" s="68" t="s">
        <v>86</v>
      </c>
      <c r="QYH54" s="61">
        <f>SUM(RDG37:RDG52)</f>
        <v>0</v>
      </c>
      <c r="QYI54" s="61"/>
      <c r="QYJ54" s="62"/>
      <c r="QYK54" s="62"/>
      <c r="QYL54" s="63"/>
      <c r="QYM54" s="63"/>
      <c r="QYN54" s="63"/>
      <c r="QYO54" s="62"/>
      <c r="QYP54" s="64"/>
      <c r="QYQ54" s="65"/>
      <c r="QYR54" s="66"/>
      <c r="QYS54" s="66"/>
      <c r="QYT54" s="66"/>
      <c r="QYU54" s="67"/>
      <c r="QYV54" s="59"/>
      <c r="QYW54" s="59"/>
      <c r="QYX54" s="59"/>
      <c r="QYY54" s="59"/>
      <c r="QYZ54" s="59"/>
      <c r="QZA54" s="59"/>
      <c r="QZB54" s="59"/>
      <c r="QZC54" s="59"/>
      <c r="QZD54" s="59"/>
      <c r="QZE54" s="59"/>
      <c r="QZF54" s="59"/>
      <c r="QZG54" s="59"/>
      <c r="QZH54" s="59"/>
      <c r="QZI54" s="59"/>
      <c r="QZJ54" s="59"/>
      <c r="QZK54" s="59"/>
      <c r="QZL54" s="59"/>
      <c r="QZM54" s="59"/>
      <c r="QZN54" s="59"/>
      <c r="QZO54" s="59"/>
      <c r="QZP54" s="60"/>
      <c r="QZQ54" s="60"/>
      <c r="QZR54" s="69"/>
      <c r="QZS54" s="69"/>
      <c r="QZT54" s="69"/>
      <c r="QZU54" s="69"/>
      <c r="QZV54" s="69"/>
      <c r="QZW54" s="69"/>
      <c r="QZX54" s="69"/>
      <c r="QZY54" s="69"/>
      <c r="QZZ54" s="69"/>
      <c r="RAA54" s="69"/>
      <c r="RAB54" s="69"/>
      <c r="RAC54" s="69"/>
      <c r="RAD54" s="69"/>
      <c r="RAE54" s="69"/>
      <c r="RAF54" s="69"/>
      <c r="RAG54" s="69"/>
      <c r="RAH54" s="69"/>
      <c r="RAI54" s="69"/>
      <c r="RAJ54" s="69"/>
      <c r="RAK54" s="69"/>
      <c r="RAL54" s="69"/>
      <c r="RAM54" s="69"/>
      <c r="RAN54" s="69"/>
      <c r="RAO54" s="69"/>
      <c r="RAP54" s="70"/>
      <c r="RAQ54" s="71"/>
      <c r="RAR54" s="72"/>
      <c r="RAS54" s="68" t="s">
        <v>86</v>
      </c>
      <c r="RAT54" s="61">
        <f>SUM(RFS37:RFS52)</f>
        <v>0</v>
      </c>
      <c r="RAU54" s="61"/>
      <c r="RAV54" s="62"/>
      <c r="RAW54" s="62"/>
      <c r="RAX54" s="63"/>
      <c r="RAY54" s="63"/>
      <c r="RAZ54" s="63"/>
      <c r="RBA54" s="62"/>
      <c r="RBB54" s="64"/>
      <c r="RBC54" s="65"/>
      <c r="RBD54" s="66"/>
      <c r="RBE54" s="66"/>
      <c r="RBF54" s="66"/>
      <c r="RBG54" s="67"/>
      <c r="RBH54" s="59"/>
      <c r="RBI54" s="59"/>
      <c r="RBJ54" s="59"/>
      <c r="RBK54" s="59"/>
      <c r="RBL54" s="59"/>
      <c r="RBM54" s="59"/>
      <c r="RBN54" s="59"/>
      <c r="RBO54" s="59"/>
      <c r="RBP54" s="59"/>
      <c r="RBQ54" s="59"/>
      <c r="RBR54" s="59"/>
      <c r="RBS54" s="59"/>
      <c r="RBT54" s="59"/>
      <c r="RBU54" s="59"/>
      <c r="RBV54" s="59"/>
      <c r="RBW54" s="59"/>
      <c r="RBX54" s="59"/>
      <c r="RBY54" s="59"/>
      <c r="RBZ54" s="59"/>
      <c r="RCA54" s="59"/>
      <c r="RCB54" s="60"/>
      <c r="RCC54" s="60"/>
      <c r="RCD54" s="69"/>
      <c r="RCE54" s="69"/>
      <c r="RCF54" s="69"/>
      <c r="RCG54" s="69"/>
      <c r="RCH54" s="69"/>
      <c r="RCI54" s="69"/>
      <c r="RCJ54" s="69"/>
      <c r="RCK54" s="69"/>
      <c r="RCL54" s="69"/>
      <c r="RCM54" s="69"/>
      <c r="RCN54" s="69"/>
      <c r="RCO54" s="69"/>
      <c r="RCP54" s="69"/>
      <c r="RCQ54" s="69"/>
      <c r="RCR54" s="69"/>
      <c r="RCS54" s="69"/>
      <c r="RCT54" s="69"/>
      <c r="RCU54" s="69"/>
      <c r="RCV54" s="69"/>
      <c r="RCW54" s="69"/>
      <c r="RCX54" s="69"/>
      <c r="RCY54" s="69"/>
      <c r="RCZ54" s="69"/>
      <c r="RDA54" s="69"/>
      <c r="RDB54" s="70"/>
      <c r="RDC54" s="71"/>
      <c r="RDD54" s="72"/>
      <c r="RDE54" s="68" t="s">
        <v>86</v>
      </c>
      <c r="RDF54" s="61">
        <f>SUM(RIE37:RIE52)</f>
        <v>0</v>
      </c>
      <c r="RDG54" s="61"/>
      <c r="RDH54" s="62"/>
      <c r="RDI54" s="62"/>
      <c r="RDJ54" s="63"/>
      <c r="RDK54" s="63"/>
      <c r="RDL54" s="63"/>
      <c r="RDM54" s="62"/>
      <c r="RDN54" s="64"/>
      <c r="RDO54" s="65"/>
      <c r="RDP54" s="66"/>
      <c r="RDQ54" s="66"/>
      <c r="RDR54" s="66"/>
      <c r="RDS54" s="67"/>
      <c r="RDT54" s="59"/>
      <c r="RDU54" s="59"/>
      <c r="RDV54" s="59"/>
      <c r="RDW54" s="59"/>
      <c r="RDX54" s="59"/>
      <c r="RDY54" s="59"/>
      <c r="RDZ54" s="59"/>
      <c r="REA54" s="59"/>
      <c r="REB54" s="59"/>
      <c r="REC54" s="59"/>
      <c r="RED54" s="59"/>
      <c r="REE54" s="59"/>
      <c r="REF54" s="59"/>
      <c r="REG54" s="59"/>
      <c r="REH54" s="59"/>
      <c r="REI54" s="59"/>
      <c r="REJ54" s="59"/>
      <c r="REK54" s="59"/>
      <c r="REL54" s="59"/>
      <c r="REM54" s="59"/>
      <c r="REN54" s="60"/>
      <c r="REO54" s="60"/>
      <c r="REP54" s="69"/>
      <c r="REQ54" s="69"/>
      <c r="RER54" s="69"/>
      <c r="RES54" s="69"/>
      <c r="RET54" s="69"/>
      <c r="REU54" s="69"/>
      <c r="REV54" s="69"/>
      <c r="REW54" s="69"/>
      <c r="REX54" s="69"/>
      <c r="REY54" s="69"/>
      <c r="REZ54" s="69"/>
      <c r="RFA54" s="69"/>
      <c r="RFB54" s="69"/>
      <c r="RFC54" s="69"/>
      <c r="RFD54" s="69"/>
      <c r="RFE54" s="69"/>
      <c r="RFF54" s="69"/>
      <c r="RFG54" s="69"/>
      <c r="RFH54" s="69"/>
      <c r="RFI54" s="69"/>
      <c r="RFJ54" s="69"/>
      <c r="RFK54" s="69"/>
      <c r="RFL54" s="69"/>
      <c r="RFM54" s="69"/>
      <c r="RFN54" s="70"/>
      <c r="RFO54" s="71"/>
      <c r="RFP54" s="72"/>
      <c r="RFQ54" s="68" t="s">
        <v>86</v>
      </c>
      <c r="RFR54" s="61">
        <f>SUM(RKQ37:RKQ52)</f>
        <v>0</v>
      </c>
      <c r="RFS54" s="61"/>
      <c r="RFT54" s="62"/>
      <c r="RFU54" s="62"/>
      <c r="RFV54" s="63"/>
      <c r="RFW54" s="63"/>
      <c r="RFX54" s="63"/>
      <c r="RFY54" s="62"/>
      <c r="RFZ54" s="64"/>
      <c r="RGA54" s="65"/>
      <c r="RGB54" s="66"/>
      <c r="RGC54" s="66"/>
      <c r="RGD54" s="66"/>
      <c r="RGE54" s="67"/>
      <c r="RGF54" s="59"/>
      <c r="RGG54" s="59"/>
      <c r="RGH54" s="59"/>
      <c r="RGI54" s="59"/>
      <c r="RGJ54" s="59"/>
      <c r="RGK54" s="59"/>
      <c r="RGL54" s="59"/>
      <c r="RGM54" s="59"/>
      <c r="RGN54" s="59"/>
      <c r="RGO54" s="59"/>
      <c r="RGP54" s="59"/>
      <c r="RGQ54" s="59"/>
      <c r="RGR54" s="59"/>
      <c r="RGS54" s="59"/>
      <c r="RGT54" s="59"/>
      <c r="RGU54" s="59"/>
      <c r="RGV54" s="59"/>
      <c r="RGW54" s="59"/>
      <c r="RGX54" s="59"/>
      <c r="RGY54" s="59"/>
      <c r="RGZ54" s="60"/>
      <c r="RHA54" s="60"/>
      <c r="RHB54" s="69"/>
      <c r="RHC54" s="69"/>
      <c r="RHD54" s="69"/>
      <c r="RHE54" s="69"/>
      <c r="RHF54" s="69"/>
      <c r="RHG54" s="69"/>
      <c r="RHH54" s="69"/>
      <c r="RHI54" s="69"/>
      <c r="RHJ54" s="69"/>
      <c r="RHK54" s="69"/>
      <c r="RHL54" s="69"/>
      <c r="RHM54" s="69"/>
      <c r="RHN54" s="69"/>
      <c r="RHO54" s="69"/>
      <c r="RHP54" s="69"/>
      <c r="RHQ54" s="69"/>
      <c r="RHR54" s="69"/>
      <c r="RHS54" s="69"/>
      <c r="RHT54" s="69"/>
      <c r="RHU54" s="69"/>
      <c r="RHV54" s="69"/>
      <c r="RHW54" s="69"/>
      <c r="RHX54" s="69"/>
      <c r="RHY54" s="69"/>
      <c r="RHZ54" s="70"/>
      <c r="RIA54" s="71"/>
      <c r="RIB54" s="72"/>
      <c r="RIC54" s="68" t="s">
        <v>86</v>
      </c>
      <c r="RID54" s="61">
        <f>SUM(RNC37:RNC52)</f>
        <v>0</v>
      </c>
      <c r="RIE54" s="61"/>
      <c r="RIF54" s="62"/>
      <c r="RIG54" s="62"/>
      <c r="RIH54" s="63"/>
      <c r="RII54" s="63"/>
      <c r="RIJ54" s="63"/>
      <c r="RIK54" s="62"/>
      <c r="RIL54" s="64"/>
      <c r="RIM54" s="65"/>
      <c r="RIN54" s="66"/>
      <c r="RIO54" s="66"/>
      <c r="RIP54" s="66"/>
      <c r="RIQ54" s="67"/>
      <c r="RIR54" s="59"/>
      <c r="RIS54" s="59"/>
      <c r="RIT54" s="59"/>
      <c r="RIU54" s="59"/>
      <c r="RIV54" s="59"/>
      <c r="RIW54" s="59"/>
      <c r="RIX54" s="59"/>
      <c r="RIY54" s="59"/>
      <c r="RIZ54" s="59"/>
      <c r="RJA54" s="59"/>
      <c r="RJB54" s="59"/>
      <c r="RJC54" s="59"/>
      <c r="RJD54" s="59"/>
      <c r="RJE54" s="59"/>
      <c r="RJF54" s="59"/>
      <c r="RJG54" s="59"/>
      <c r="RJH54" s="59"/>
      <c r="RJI54" s="59"/>
      <c r="RJJ54" s="59"/>
      <c r="RJK54" s="59"/>
      <c r="RJL54" s="60"/>
      <c r="RJM54" s="60"/>
      <c r="RJN54" s="69"/>
      <c r="RJO54" s="69"/>
      <c r="RJP54" s="69"/>
      <c r="RJQ54" s="69"/>
      <c r="RJR54" s="69"/>
      <c r="RJS54" s="69"/>
      <c r="RJT54" s="69"/>
      <c r="RJU54" s="69"/>
      <c r="RJV54" s="69"/>
      <c r="RJW54" s="69"/>
      <c r="RJX54" s="69"/>
      <c r="RJY54" s="69"/>
      <c r="RJZ54" s="69"/>
      <c r="RKA54" s="69"/>
      <c r="RKB54" s="69"/>
      <c r="RKC54" s="69"/>
      <c r="RKD54" s="69"/>
      <c r="RKE54" s="69"/>
      <c r="RKF54" s="69"/>
      <c r="RKG54" s="69"/>
      <c r="RKH54" s="69"/>
      <c r="RKI54" s="69"/>
      <c r="RKJ54" s="69"/>
      <c r="RKK54" s="69"/>
      <c r="RKL54" s="70"/>
      <c r="RKM54" s="71"/>
      <c r="RKN54" s="72"/>
      <c r="RKO54" s="68" t="s">
        <v>86</v>
      </c>
      <c r="RKP54" s="61">
        <f>SUM(RPO37:RPO52)</f>
        <v>0</v>
      </c>
      <c r="RKQ54" s="61"/>
      <c r="RKR54" s="62"/>
      <c r="RKS54" s="62"/>
      <c r="RKT54" s="63"/>
      <c r="RKU54" s="63"/>
      <c r="RKV54" s="63"/>
      <c r="RKW54" s="62"/>
      <c r="RKX54" s="64"/>
      <c r="RKY54" s="65"/>
      <c r="RKZ54" s="66"/>
      <c r="RLA54" s="66"/>
      <c r="RLB54" s="66"/>
      <c r="RLC54" s="67"/>
      <c r="RLD54" s="59"/>
      <c r="RLE54" s="59"/>
      <c r="RLF54" s="59"/>
      <c r="RLG54" s="59"/>
      <c r="RLH54" s="59"/>
      <c r="RLI54" s="59"/>
      <c r="RLJ54" s="59"/>
      <c r="RLK54" s="59"/>
      <c r="RLL54" s="59"/>
      <c r="RLM54" s="59"/>
      <c r="RLN54" s="59"/>
      <c r="RLO54" s="59"/>
      <c r="RLP54" s="59"/>
      <c r="RLQ54" s="59"/>
      <c r="RLR54" s="59"/>
      <c r="RLS54" s="59"/>
      <c r="RLT54" s="59"/>
      <c r="RLU54" s="59"/>
      <c r="RLV54" s="59"/>
      <c r="RLW54" s="59"/>
      <c r="RLX54" s="60"/>
      <c r="RLY54" s="60"/>
      <c r="RLZ54" s="69"/>
      <c r="RMA54" s="69"/>
      <c r="RMB54" s="69"/>
      <c r="RMC54" s="69"/>
      <c r="RMD54" s="69"/>
      <c r="RME54" s="69"/>
      <c r="RMF54" s="69"/>
      <c r="RMG54" s="69"/>
      <c r="RMH54" s="69"/>
      <c r="RMI54" s="69"/>
      <c r="RMJ54" s="69"/>
      <c r="RMK54" s="69"/>
      <c r="RML54" s="69"/>
      <c r="RMM54" s="69"/>
      <c r="RMN54" s="69"/>
      <c r="RMO54" s="69"/>
      <c r="RMP54" s="69"/>
      <c r="RMQ54" s="69"/>
      <c r="RMR54" s="69"/>
      <c r="RMS54" s="69"/>
      <c r="RMT54" s="69"/>
      <c r="RMU54" s="69"/>
      <c r="RMV54" s="69"/>
      <c r="RMW54" s="69"/>
      <c r="RMX54" s="70"/>
      <c r="RMY54" s="71"/>
      <c r="RMZ54" s="72"/>
      <c r="RNA54" s="68" t="s">
        <v>86</v>
      </c>
      <c r="RNB54" s="61">
        <f>SUM(RSA37:RSA52)</f>
        <v>0</v>
      </c>
      <c r="RNC54" s="61"/>
      <c r="RND54" s="62"/>
      <c r="RNE54" s="62"/>
      <c r="RNF54" s="63"/>
      <c r="RNG54" s="63"/>
      <c r="RNH54" s="63"/>
      <c r="RNI54" s="62"/>
      <c r="RNJ54" s="64"/>
      <c r="RNK54" s="65"/>
      <c r="RNL54" s="66"/>
      <c r="RNM54" s="66"/>
      <c r="RNN54" s="66"/>
      <c r="RNO54" s="67"/>
      <c r="RNP54" s="59"/>
      <c r="RNQ54" s="59"/>
      <c r="RNR54" s="59"/>
      <c r="RNS54" s="59"/>
      <c r="RNT54" s="59"/>
      <c r="RNU54" s="59"/>
      <c r="RNV54" s="59"/>
      <c r="RNW54" s="59"/>
      <c r="RNX54" s="59"/>
      <c r="RNY54" s="59"/>
      <c r="RNZ54" s="59"/>
      <c r="ROA54" s="59"/>
      <c r="ROB54" s="59"/>
      <c r="ROC54" s="59"/>
      <c r="ROD54" s="59"/>
      <c r="ROE54" s="59"/>
      <c r="ROF54" s="59"/>
      <c r="ROG54" s="59"/>
      <c r="ROH54" s="59"/>
      <c r="ROI54" s="59"/>
      <c r="ROJ54" s="60"/>
      <c r="ROK54" s="60"/>
      <c r="ROL54" s="69"/>
      <c r="ROM54" s="69"/>
      <c r="RON54" s="69"/>
      <c r="ROO54" s="69"/>
      <c r="ROP54" s="69"/>
      <c r="ROQ54" s="69"/>
      <c r="ROR54" s="69"/>
      <c r="ROS54" s="69"/>
      <c r="ROT54" s="69"/>
      <c r="ROU54" s="69"/>
      <c r="ROV54" s="69"/>
      <c r="ROW54" s="69"/>
      <c r="ROX54" s="69"/>
      <c r="ROY54" s="69"/>
      <c r="ROZ54" s="69"/>
      <c r="RPA54" s="69"/>
      <c r="RPB54" s="69"/>
      <c r="RPC54" s="69"/>
      <c r="RPD54" s="69"/>
      <c r="RPE54" s="69"/>
      <c r="RPF54" s="69"/>
      <c r="RPG54" s="69"/>
      <c r="RPH54" s="69"/>
      <c r="RPI54" s="69"/>
      <c r="RPJ54" s="70"/>
      <c r="RPK54" s="71"/>
      <c r="RPL54" s="72"/>
      <c r="RPM54" s="68" t="s">
        <v>86</v>
      </c>
      <c r="RPN54" s="61">
        <f>SUM(RUM37:RUM52)</f>
        <v>0</v>
      </c>
      <c r="RPO54" s="61"/>
      <c r="RPP54" s="62"/>
      <c r="RPQ54" s="62"/>
      <c r="RPR54" s="63"/>
      <c r="RPS54" s="63"/>
      <c r="RPT54" s="63"/>
      <c r="RPU54" s="62"/>
      <c r="RPV54" s="64"/>
      <c r="RPW54" s="65"/>
      <c r="RPX54" s="66"/>
      <c r="RPY54" s="66"/>
      <c r="RPZ54" s="66"/>
      <c r="RQA54" s="67"/>
      <c r="RQB54" s="59"/>
      <c r="RQC54" s="59"/>
      <c r="RQD54" s="59"/>
      <c r="RQE54" s="59"/>
      <c r="RQF54" s="59"/>
      <c r="RQG54" s="59"/>
      <c r="RQH54" s="59"/>
      <c r="RQI54" s="59"/>
      <c r="RQJ54" s="59"/>
      <c r="RQK54" s="59"/>
      <c r="RQL54" s="59"/>
      <c r="RQM54" s="59"/>
      <c r="RQN54" s="59"/>
      <c r="RQO54" s="59"/>
      <c r="RQP54" s="59"/>
      <c r="RQQ54" s="59"/>
      <c r="RQR54" s="59"/>
      <c r="RQS54" s="59"/>
      <c r="RQT54" s="59"/>
      <c r="RQU54" s="59"/>
      <c r="RQV54" s="60"/>
      <c r="RQW54" s="60"/>
      <c r="RQX54" s="69"/>
      <c r="RQY54" s="69"/>
      <c r="RQZ54" s="69"/>
      <c r="RRA54" s="69"/>
      <c r="RRB54" s="69"/>
      <c r="RRC54" s="69"/>
      <c r="RRD54" s="69"/>
      <c r="RRE54" s="69"/>
      <c r="RRF54" s="69"/>
      <c r="RRG54" s="69"/>
      <c r="RRH54" s="69"/>
      <c r="RRI54" s="69"/>
      <c r="RRJ54" s="69"/>
      <c r="RRK54" s="69"/>
      <c r="RRL54" s="69"/>
      <c r="RRM54" s="69"/>
      <c r="RRN54" s="69"/>
      <c r="RRO54" s="69"/>
      <c r="RRP54" s="69"/>
      <c r="RRQ54" s="69"/>
      <c r="RRR54" s="69"/>
      <c r="RRS54" s="69"/>
      <c r="RRT54" s="69"/>
      <c r="RRU54" s="69"/>
      <c r="RRV54" s="70"/>
      <c r="RRW54" s="71"/>
      <c r="RRX54" s="72"/>
      <c r="RRY54" s="68" t="s">
        <v>86</v>
      </c>
      <c r="RRZ54" s="61">
        <f>SUM(RWY37:RWY52)</f>
        <v>0</v>
      </c>
      <c r="RSA54" s="61"/>
      <c r="RSB54" s="62"/>
      <c r="RSC54" s="62"/>
      <c r="RSD54" s="63"/>
      <c r="RSE54" s="63"/>
      <c r="RSF54" s="63"/>
      <c r="RSG54" s="62"/>
      <c r="RSH54" s="64"/>
      <c r="RSI54" s="65"/>
      <c r="RSJ54" s="66"/>
      <c r="RSK54" s="66"/>
      <c r="RSL54" s="66"/>
      <c r="RSM54" s="67"/>
      <c r="RSN54" s="59"/>
      <c r="RSO54" s="59"/>
      <c r="RSP54" s="59"/>
      <c r="RSQ54" s="59"/>
      <c r="RSR54" s="59"/>
      <c r="RSS54" s="59"/>
      <c r="RST54" s="59"/>
      <c r="RSU54" s="59"/>
      <c r="RSV54" s="59"/>
      <c r="RSW54" s="59"/>
      <c r="RSX54" s="59"/>
      <c r="RSY54" s="59"/>
      <c r="RSZ54" s="59"/>
      <c r="RTA54" s="59"/>
      <c r="RTB54" s="59"/>
      <c r="RTC54" s="59"/>
      <c r="RTD54" s="59"/>
      <c r="RTE54" s="59"/>
      <c r="RTF54" s="59"/>
      <c r="RTG54" s="59"/>
      <c r="RTH54" s="60"/>
      <c r="RTI54" s="60"/>
      <c r="RTJ54" s="69"/>
      <c r="RTK54" s="69"/>
      <c r="RTL54" s="69"/>
      <c r="RTM54" s="69"/>
      <c r="RTN54" s="69"/>
      <c r="RTO54" s="69"/>
      <c r="RTP54" s="69"/>
      <c r="RTQ54" s="69"/>
      <c r="RTR54" s="69"/>
      <c r="RTS54" s="69"/>
      <c r="RTT54" s="69"/>
      <c r="RTU54" s="69"/>
      <c r="RTV54" s="69"/>
      <c r="RTW54" s="69"/>
      <c r="RTX54" s="69"/>
      <c r="RTY54" s="69"/>
      <c r="RTZ54" s="69"/>
      <c r="RUA54" s="69"/>
      <c r="RUB54" s="69"/>
      <c r="RUC54" s="69"/>
      <c r="RUD54" s="69"/>
      <c r="RUE54" s="69"/>
      <c r="RUF54" s="69"/>
      <c r="RUG54" s="69"/>
      <c r="RUH54" s="70"/>
      <c r="RUI54" s="71"/>
      <c r="RUJ54" s="72"/>
      <c r="RUK54" s="68" t="s">
        <v>86</v>
      </c>
      <c r="RUL54" s="61">
        <f>SUM(RZK37:RZK52)</f>
        <v>0</v>
      </c>
      <c r="RUM54" s="61"/>
      <c r="RUN54" s="62"/>
      <c r="RUO54" s="62"/>
      <c r="RUP54" s="63"/>
      <c r="RUQ54" s="63"/>
      <c r="RUR54" s="63"/>
      <c r="RUS54" s="62"/>
      <c r="RUT54" s="64"/>
      <c r="RUU54" s="65"/>
      <c r="RUV54" s="66"/>
      <c r="RUW54" s="66"/>
      <c r="RUX54" s="66"/>
      <c r="RUY54" s="67"/>
      <c r="RUZ54" s="59"/>
      <c r="RVA54" s="59"/>
      <c r="RVB54" s="59"/>
      <c r="RVC54" s="59"/>
      <c r="RVD54" s="59"/>
      <c r="RVE54" s="59"/>
      <c r="RVF54" s="59"/>
      <c r="RVG54" s="59"/>
      <c r="RVH54" s="59"/>
      <c r="RVI54" s="59"/>
      <c r="RVJ54" s="59"/>
      <c r="RVK54" s="59"/>
      <c r="RVL54" s="59"/>
      <c r="RVM54" s="59"/>
      <c r="RVN54" s="59"/>
      <c r="RVO54" s="59"/>
      <c r="RVP54" s="59"/>
      <c r="RVQ54" s="59"/>
      <c r="RVR54" s="59"/>
      <c r="RVS54" s="59"/>
      <c r="RVT54" s="60"/>
      <c r="RVU54" s="60"/>
      <c r="RVV54" s="69"/>
      <c r="RVW54" s="69"/>
      <c r="RVX54" s="69"/>
      <c r="RVY54" s="69"/>
      <c r="RVZ54" s="69"/>
      <c r="RWA54" s="69"/>
      <c r="RWB54" s="69"/>
      <c r="RWC54" s="69"/>
      <c r="RWD54" s="69"/>
      <c r="RWE54" s="69"/>
      <c r="RWF54" s="69"/>
      <c r="RWG54" s="69"/>
      <c r="RWH54" s="69"/>
      <c r="RWI54" s="69"/>
      <c r="RWJ54" s="69"/>
      <c r="RWK54" s="69"/>
      <c r="RWL54" s="69"/>
      <c r="RWM54" s="69"/>
      <c r="RWN54" s="69"/>
      <c r="RWO54" s="69"/>
      <c r="RWP54" s="69"/>
      <c r="RWQ54" s="69"/>
      <c r="RWR54" s="69"/>
      <c r="RWS54" s="69"/>
      <c r="RWT54" s="70"/>
      <c r="RWU54" s="71"/>
      <c r="RWV54" s="72"/>
      <c r="RWW54" s="68" t="s">
        <v>86</v>
      </c>
      <c r="RWX54" s="61">
        <f>SUM(SBW37:SBW52)</f>
        <v>0</v>
      </c>
      <c r="RWY54" s="61"/>
      <c r="RWZ54" s="62"/>
      <c r="RXA54" s="62"/>
      <c r="RXB54" s="63"/>
      <c r="RXC54" s="63"/>
      <c r="RXD54" s="63"/>
      <c r="RXE54" s="62"/>
      <c r="RXF54" s="64"/>
      <c r="RXG54" s="65"/>
      <c r="RXH54" s="66"/>
      <c r="RXI54" s="66"/>
      <c r="RXJ54" s="66"/>
      <c r="RXK54" s="67"/>
      <c r="RXL54" s="59"/>
      <c r="RXM54" s="59"/>
      <c r="RXN54" s="59"/>
      <c r="RXO54" s="59"/>
      <c r="RXP54" s="59"/>
      <c r="RXQ54" s="59"/>
      <c r="RXR54" s="59"/>
      <c r="RXS54" s="59"/>
      <c r="RXT54" s="59"/>
      <c r="RXU54" s="59"/>
      <c r="RXV54" s="59"/>
      <c r="RXW54" s="59"/>
      <c r="RXX54" s="59"/>
      <c r="RXY54" s="59"/>
      <c r="RXZ54" s="59"/>
      <c r="RYA54" s="59"/>
      <c r="RYB54" s="59"/>
      <c r="RYC54" s="59"/>
      <c r="RYD54" s="59"/>
      <c r="RYE54" s="59"/>
      <c r="RYF54" s="60"/>
      <c r="RYG54" s="60"/>
      <c r="RYH54" s="69"/>
      <c r="RYI54" s="69"/>
      <c r="RYJ54" s="69"/>
      <c r="RYK54" s="69"/>
      <c r="RYL54" s="69"/>
      <c r="RYM54" s="69"/>
      <c r="RYN54" s="69"/>
      <c r="RYO54" s="69"/>
      <c r="RYP54" s="69"/>
      <c r="RYQ54" s="69"/>
      <c r="RYR54" s="69"/>
      <c r="RYS54" s="69"/>
      <c r="RYT54" s="69"/>
      <c r="RYU54" s="69"/>
      <c r="RYV54" s="69"/>
      <c r="RYW54" s="69"/>
      <c r="RYX54" s="69"/>
      <c r="RYY54" s="69"/>
      <c r="RYZ54" s="69"/>
      <c r="RZA54" s="69"/>
      <c r="RZB54" s="69"/>
      <c r="RZC54" s="69"/>
      <c r="RZD54" s="69"/>
      <c r="RZE54" s="69"/>
      <c r="RZF54" s="70"/>
      <c r="RZG54" s="71"/>
      <c r="RZH54" s="72"/>
      <c r="RZI54" s="68" t="s">
        <v>86</v>
      </c>
      <c r="RZJ54" s="61">
        <f>SUM(SEI37:SEI52)</f>
        <v>0</v>
      </c>
      <c r="RZK54" s="61"/>
      <c r="RZL54" s="62"/>
      <c r="RZM54" s="62"/>
      <c r="RZN54" s="63"/>
      <c r="RZO54" s="63"/>
      <c r="RZP54" s="63"/>
      <c r="RZQ54" s="62"/>
      <c r="RZR54" s="64"/>
      <c r="RZS54" s="65"/>
      <c r="RZT54" s="66"/>
      <c r="RZU54" s="66"/>
      <c r="RZV54" s="66"/>
      <c r="RZW54" s="67"/>
      <c r="RZX54" s="59"/>
      <c r="RZY54" s="59"/>
      <c r="RZZ54" s="59"/>
      <c r="SAA54" s="59"/>
      <c r="SAB54" s="59"/>
      <c r="SAC54" s="59"/>
      <c r="SAD54" s="59"/>
      <c r="SAE54" s="59"/>
      <c r="SAF54" s="59"/>
      <c r="SAG54" s="59"/>
      <c r="SAH54" s="59"/>
      <c r="SAI54" s="59"/>
      <c r="SAJ54" s="59"/>
      <c r="SAK54" s="59"/>
      <c r="SAL54" s="59"/>
      <c r="SAM54" s="59"/>
      <c r="SAN54" s="59"/>
      <c r="SAO54" s="59"/>
      <c r="SAP54" s="59"/>
      <c r="SAQ54" s="59"/>
      <c r="SAR54" s="60"/>
      <c r="SAS54" s="60"/>
      <c r="SAT54" s="69"/>
      <c r="SAU54" s="69"/>
      <c r="SAV54" s="69"/>
      <c r="SAW54" s="69"/>
      <c r="SAX54" s="69"/>
      <c r="SAY54" s="69"/>
      <c r="SAZ54" s="69"/>
      <c r="SBA54" s="69"/>
      <c r="SBB54" s="69"/>
      <c r="SBC54" s="69"/>
      <c r="SBD54" s="69"/>
      <c r="SBE54" s="69"/>
      <c r="SBF54" s="69"/>
      <c r="SBG54" s="69"/>
      <c r="SBH54" s="69"/>
      <c r="SBI54" s="69"/>
      <c r="SBJ54" s="69"/>
      <c r="SBK54" s="69"/>
      <c r="SBL54" s="69"/>
      <c r="SBM54" s="69"/>
      <c r="SBN54" s="69"/>
      <c r="SBO54" s="69"/>
      <c r="SBP54" s="69"/>
      <c r="SBQ54" s="69"/>
      <c r="SBR54" s="70"/>
      <c r="SBS54" s="71"/>
      <c r="SBT54" s="72"/>
      <c r="SBU54" s="68" t="s">
        <v>86</v>
      </c>
      <c r="SBV54" s="61">
        <f>SUM(SGU37:SGU52)</f>
        <v>0</v>
      </c>
      <c r="SBW54" s="61"/>
      <c r="SBX54" s="62"/>
      <c r="SBY54" s="62"/>
      <c r="SBZ54" s="63"/>
      <c r="SCA54" s="63"/>
      <c r="SCB54" s="63"/>
      <c r="SCC54" s="62"/>
      <c r="SCD54" s="64"/>
      <c r="SCE54" s="65"/>
      <c r="SCF54" s="66"/>
      <c r="SCG54" s="66"/>
      <c r="SCH54" s="66"/>
      <c r="SCI54" s="67"/>
      <c r="SCJ54" s="59"/>
      <c r="SCK54" s="59"/>
      <c r="SCL54" s="59"/>
      <c r="SCM54" s="59"/>
      <c r="SCN54" s="59"/>
      <c r="SCO54" s="59"/>
      <c r="SCP54" s="59"/>
      <c r="SCQ54" s="59"/>
      <c r="SCR54" s="59"/>
      <c r="SCS54" s="59"/>
      <c r="SCT54" s="59"/>
      <c r="SCU54" s="59"/>
      <c r="SCV54" s="59"/>
      <c r="SCW54" s="59"/>
      <c r="SCX54" s="59"/>
      <c r="SCY54" s="59"/>
      <c r="SCZ54" s="59"/>
      <c r="SDA54" s="59"/>
      <c r="SDB54" s="59"/>
      <c r="SDC54" s="59"/>
      <c r="SDD54" s="60"/>
      <c r="SDE54" s="60"/>
      <c r="SDF54" s="69"/>
      <c r="SDG54" s="69"/>
      <c r="SDH54" s="69"/>
      <c r="SDI54" s="69"/>
      <c r="SDJ54" s="69"/>
      <c r="SDK54" s="69"/>
      <c r="SDL54" s="69"/>
      <c r="SDM54" s="69"/>
      <c r="SDN54" s="69"/>
      <c r="SDO54" s="69"/>
      <c r="SDP54" s="69"/>
      <c r="SDQ54" s="69"/>
      <c r="SDR54" s="69"/>
      <c r="SDS54" s="69"/>
      <c r="SDT54" s="69"/>
      <c r="SDU54" s="69"/>
      <c r="SDV54" s="69"/>
      <c r="SDW54" s="69"/>
      <c r="SDX54" s="69"/>
      <c r="SDY54" s="69"/>
      <c r="SDZ54" s="69"/>
      <c r="SEA54" s="69"/>
      <c r="SEB54" s="69"/>
      <c r="SEC54" s="69"/>
      <c r="SED54" s="70"/>
      <c r="SEE54" s="71"/>
      <c r="SEF54" s="72"/>
      <c r="SEG54" s="68" t="s">
        <v>86</v>
      </c>
      <c r="SEH54" s="61">
        <f>SUM(SJG37:SJG52)</f>
        <v>0</v>
      </c>
      <c r="SEI54" s="61"/>
      <c r="SEJ54" s="62"/>
      <c r="SEK54" s="62"/>
      <c r="SEL54" s="63"/>
      <c r="SEM54" s="63"/>
      <c r="SEN54" s="63"/>
      <c r="SEO54" s="62"/>
      <c r="SEP54" s="64"/>
      <c r="SEQ54" s="65"/>
      <c r="SER54" s="66"/>
      <c r="SES54" s="66"/>
      <c r="SET54" s="66"/>
      <c r="SEU54" s="67"/>
      <c r="SEV54" s="59"/>
      <c r="SEW54" s="59"/>
      <c r="SEX54" s="59"/>
      <c r="SEY54" s="59"/>
      <c r="SEZ54" s="59"/>
      <c r="SFA54" s="59"/>
      <c r="SFB54" s="59"/>
      <c r="SFC54" s="59"/>
      <c r="SFD54" s="59"/>
      <c r="SFE54" s="59"/>
      <c r="SFF54" s="59"/>
      <c r="SFG54" s="59"/>
      <c r="SFH54" s="59"/>
      <c r="SFI54" s="59"/>
      <c r="SFJ54" s="59"/>
      <c r="SFK54" s="59"/>
      <c r="SFL54" s="59"/>
      <c r="SFM54" s="59"/>
      <c r="SFN54" s="59"/>
      <c r="SFO54" s="59"/>
      <c r="SFP54" s="60"/>
      <c r="SFQ54" s="60"/>
      <c r="SFR54" s="69"/>
      <c r="SFS54" s="69"/>
      <c r="SFT54" s="69"/>
      <c r="SFU54" s="69"/>
      <c r="SFV54" s="69"/>
      <c r="SFW54" s="69"/>
      <c r="SFX54" s="69"/>
      <c r="SFY54" s="69"/>
      <c r="SFZ54" s="69"/>
      <c r="SGA54" s="69"/>
      <c r="SGB54" s="69"/>
      <c r="SGC54" s="69"/>
      <c r="SGD54" s="69"/>
      <c r="SGE54" s="69"/>
      <c r="SGF54" s="69"/>
      <c r="SGG54" s="69"/>
      <c r="SGH54" s="69"/>
      <c r="SGI54" s="69"/>
      <c r="SGJ54" s="69"/>
      <c r="SGK54" s="69"/>
      <c r="SGL54" s="69"/>
      <c r="SGM54" s="69"/>
      <c r="SGN54" s="69"/>
      <c r="SGO54" s="69"/>
      <c r="SGP54" s="70"/>
      <c r="SGQ54" s="71"/>
      <c r="SGR54" s="72"/>
      <c r="SGS54" s="68" t="s">
        <v>86</v>
      </c>
      <c r="SGT54" s="61">
        <f>SUM(SLS37:SLS52)</f>
        <v>0</v>
      </c>
      <c r="SGU54" s="61"/>
      <c r="SGV54" s="62"/>
      <c r="SGW54" s="62"/>
      <c r="SGX54" s="63"/>
      <c r="SGY54" s="63"/>
      <c r="SGZ54" s="63"/>
      <c r="SHA54" s="62"/>
      <c r="SHB54" s="64"/>
      <c r="SHC54" s="65"/>
      <c r="SHD54" s="66"/>
      <c r="SHE54" s="66"/>
      <c r="SHF54" s="66"/>
      <c r="SHG54" s="67"/>
      <c r="SHH54" s="59"/>
      <c r="SHI54" s="59"/>
      <c r="SHJ54" s="59"/>
      <c r="SHK54" s="59"/>
      <c r="SHL54" s="59"/>
      <c r="SHM54" s="59"/>
      <c r="SHN54" s="59"/>
      <c r="SHO54" s="59"/>
      <c r="SHP54" s="59"/>
      <c r="SHQ54" s="59"/>
      <c r="SHR54" s="59"/>
      <c r="SHS54" s="59"/>
      <c r="SHT54" s="59"/>
      <c r="SHU54" s="59"/>
      <c r="SHV54" s="59"/>
      <c r="SHW54" s="59"/>
      <c r="SHX54" s="59"/>
      <c r="SHY54" s="59"/>
      <c r="SHZ54" s="59"/>
      <c r="SIA54" s="59"/>
      <c r="SIB54" s="60"/>
      <c r="SIC54" s="60"/>
      <c r="SID54" s="69"/>
      <c r="SIE54" s="69"/>
      <c r="SIF54" s="69"/>
      <c r="SIG54" s="69"/>
      <c r="SIH54" s="69"/>
      <c r="SII54" s="69"/>
      <c r="SIJ54" s="69"/>
      <c r="SIK54" s="69"/>
      <c r="SIL54" s="69"/>
      <c r="SIM54" s="69"/>
      <c r="SIN54" s="69"/>
      <c r="SIO54" s="69"/>
      <c r="SIP54" s="69"/>
      <c r="SIQ54" s="69"/>
      <c r="SIR54" s="69"/>
      <c r="SIS54" s="69"/>
      <c r="SIT54" s="69"/>
      <c r="SIU54" s="69"/>
      <c r="SIV54" s="69"/>
      <c r="SIW54" s="69"/>
      <c r="SIX54" s="69"/>
      <c r="SIY54" s="69"/>
      <c r="SIZ54" s="69"/>
      <c r="SJA54" s="69"/>
      <c r="SJB54" s="70"/>
      <c r="SJC54" s="71"/>
      <c r="SJD54" s="72"/>
      <c r="SJE54" s="68" t="s">
        <v>86</v>
      </c>
      <c r="SJF54" s="61">
        <f>SUM(SOE37:SOE52)</f>
        <v>0</v>
      </c>
      <c r="SJG54" s="61"/>
      <c r="SJH54" s="62"/>
      <c r="SJI54" s="62"/>
      <c r="SJJ54" s="63"/>
      <c r="SJK54" s="63"/>
      <c r="SJL54" s="63"/>
      <c r="SJM54" s="62"/>
      <c r="SJN54" s="64"/>
      <c r="SJO54" s="65"/>
      <c r="SJP54" s="66"/>
      <c r="SJQ54" s="66"/>
      <c r="SJR54" s="66"/>
      <c r="SJS54" s="67"/>
      <c r="SJT54" s="59"/>
      <c r="SJU54" s="59"/>
      <c r="SJV54" s="59"/>
      <c r="SJW54" s="59"/>
      <c r="SJX54" s="59"/>
      <c r="SJY54" s="59"/>
      <c r="SJZ54" s="59"/>
      <c r="SKA54" s="59"/>
      <c r="SKB54" s="59"/>
      <c r="SKC54" s="59"/>
      <c r="SKD54" s="59"/>
      <c r="SKE54" s="59"/>
      <c r="SKF54" s="59"/>
      <c r="SKG54" s="59"/>
      <c r="SKH54" s="59"/>
      <c r="SKI54" s="59"/>
      <c r="SKJ54" s="59"/>
      <c r="SKK54" s="59"/>
      <c r="SKL54" s="59"/>
      <c r="SKM54" s="59"/>
      <c r="SKN54" s="60"/>
      <c r="SKO54" s="60"/>
      <c r="SKP54" s="69"/>
      <c r="SKQ54" s="69"/>
      <c r="SKR54" s="69"/>
      <c r="SKS54" s="69"/>
      <c r="SKT54" s="69"/>
      <c r="SKU54" s="69"/>
      <c r="SKV54" s="69"/>
      <c r="SKW54" s="69"/>
      <c r="SKX54" s="69"/>
      <c r="SKY54" s="69"/>
      <c r="SKZ54" s="69"/>
      <c r="SLA54" s="69"/>
      <c r="SLB54" s="69"/>
      <c r="SLC54" s="69"/>
      <c r="SLD54" s="69"/>
      <c r="SLE54" s="69"/>
      <c r="SLF54" s="69"/>
      <c r="SLG54" s="69"/>
      <c r="SLH54" s="69"/>
      <c r="SLI54" s="69"/>
      <c r="SLJ54" s="69"/>
      <c r="SLK54" s="69"/>
      <c r="SLL54" s="69"/>
      <c r="SLM54" s="69"/>
      <c r="SLN54" s="70"/>
      <c r="SLO54" s="71"/>
      <c r="SLP54" s="72"/>
      <c r="SLQ54" s="68" t="s">
        <v>86</v>
      </c>
      <c r="SLR54" s="61">
        <f>SUM(SQQ37:SQQ52)</f>
        <v>0</v>
      </c>
      <c r="SLS54" s="61"/>
      <c r="SLT54" s="62"/>
      <c r="SLU54" s="62"/>
      <c r="SLV54" s="63"/>
      <c r="SLW54" s="63"/>
      <c r="SLX54" s="63"/>
      <c r="SLY54" s="62"/>
      <c r="SLZ54" s="64"/>
      <c r="SMA54" s="65"/>
      <c r="SMB54" s="66"/>
      <c r="SMC54" s="66"/>
      <c r="SMD54" s="66"/>
      <c r="SME54" s="67"/>
      <c r="SMF54" s="59"/>
      <c r="SMG54" s="59"/>
      <c r="SMH54" s="59"/>
      <c r="SMI54" s="59"/>
      <c r="SMJ54" s="59"/>
      <c r="SMK54" s="59"/>
      <c r="SML54" s="59"/>
      <c r="SMM54" s="59"/>
      <c r="SMN54" s="59"/>
      <c r="SMO54" s="59"/>
      <c r="SMP54" s="59"/>
      <c r="SMQ54" s="59"/>
      <c r="SMR54" s="59"/>
      <c r="SMS54" s="59"/>
      <c r="SMT54" s="59"/>
      <c r="SMU54" s="59"/>
      <c r="SMV54" s="59"/>
      <c r="SMW54" s="59"/>
      <c r="SMX54" s="59"/>
      <c r="SMY54" s="59"/>
      <c r="SMZ54" s="60"/>
      <c r="SNA54" s="60"/>
      <c r="SNB54" s="69"/>
      <c r="SNC54" s="69"/>
      <c r="SND54" s="69"/>
      <c r="SNE54" s="69"/>
      <c r="SNF54" s="69"/>
      <c r="SNG54" s="69"/>
      <c r="SNH54" s="69"/>
      <c r="SNI54" s="69"/>
      <c r="SNJ54" s="69"/>
      <c r="SNK54" s="69"/>
      <c r="SNL54" s="69"/>
      <c r="SNM54" s="69"/>
      <c r="SNN54" s="69"/>
      <c r="SNO54" s="69"/>
      <c r="SNP54" s="69"/>
      <c r="SNQ54" s="69"/>
      <c r="SNR54" s="69"/>
      <c r="SNS54" s="69"/>
      <c r="SNT54" s="69"/>
      <c r="SNU54" s="69"/>
      <c r="SNV54" s="69"/>
      <c r="SNW54" s="69"/>
      <c r="SNX54" s="69"/>
      <c r="SNY54" s="69"/>
      <c r="SNZ54" s="70"/>
      <c r="SOA54" s="71"/>
      <c r="SOB54" s="72"/>
      <c r="SOC54" s="68" t="s">
        <v>86</v>
      </c>
      <c r="SOD54" s="61">
        <f>SUM(STC37:STC52)</f>
        <v>0</v>
      </c>
      <c r="SOE54" s="61"/>
      <c r="SOF54" s="62"/>
      <c r="SOG54" s="62"/>
      <c r="SOH54" s="63"/>
      <c r="SOI54" s="63"/>
      <c r="SOJ54" s="63"/>
      <c r="SOK54" s="62"/>
      <c r="SOL54" s="64"/>
      <c r="SOM54" s="65"/>
      <c r="SON54" s="66"/>
      <c r="SOO54" s="66"/>
      <c r="SOP54" s="66"/>
      <c r="SOQ54" s="67"/>
      <c r="SOR54" s="59"/>
      <c r="SOS54" s="59"/>
      <c r="SOT54" s="59"/>
      <c r="SOU54" s="59"/>
      <c r="SOV54" s="59"/>
      <c r="SOW54" s="59"/>
      <c r="SOX54" s="59"/>
      <c r="SOY54" s="59"/>
      <c r="SOZ54" s="59"/>
      <c r="SPA54" s="59"/>
      <c r="SPB54" s="59"/>
      <c r="SPC54" s="59"/>
      <c r="SPD54" s="59"/>
      <c r="SPE54" s="59"/>
      <c r="SPF54" s="59"/>
      <c r="SPG54" s="59"/>
      <c r="SPH54" s="59"/>
      <c r="SPI54" s="59"/>
      <c r="SPJ54" s="59"/>
      <c r="SPK54" s="59"/>
      <c r="SPL54" s="60"/>
      <c r="SPM54" s="60"/>
      <c r="SPN54" s="69"/>
      <c r="SPO54" s="69"/>
      <c r="SPP54" s="69"/>
      <c r="SPQ54" s="69"/>
      <c r="SPR54" s="69"/>
      <c r="SPS54" s="69"/>
      <c r="SPT54" s="69"/>
      <c r="SPU54" s="69"/>
      <c r="SPV54" s="69"/>
      <c r="SPW54" s="69"/>
      <c r="SPX54" s="69"/>
      <c r="SPY54" s="69"/>
      <c r="SPZ54" s="69"/>
      <c r="SQA54" s="69"/>
      <c r="SQB54" s="69"/>
      <c r="SQC54" s="69"/>
      <c r="SQD54" s="69"/>
      <c r="SQE54" s="69"/>
      <c r="SQF54" s="69"/>
      <c r="SQG54" s="69"/>
      <c r="SQH54" s="69"/>
      <c r="SQI54" s="69"/>
      <c r="SQJ54" s="69"/>
      <c r="SQK54" s="69"/>
      <c r="SQL54" s="70"/>
      <c r="SQM54" s="71"/>
      <c r="SQN54" s="72"/>
      <c r="SQO54" s="68" t="s">
        <v>86</v>
      </c>
      <c r="SQP54" s="61">
        <f>SUM(SVO37:SVO52)</f>
        <v>0</v>
      </c>
      <c r="SQQ54" s="61"/>
      <c r="SQR54" s="62"/>
      <c r="SQS54" s="62"/>
      <c r="SQT54" s="63"/>
      <c r="SQU54" s="63"/>
      <c r="SQV54" s="63"/>
      <c r="SQW54" s="62"/>
      <c r="SQX54" s="64"/>
      <c r="SQY54" s="65"/>
      <c r="SQZ54" s="66"/>
      <c r="SRA54" s="66"/>
      <c r="SRB54" s="66"/>
      <c r="SRC54" s="67"/>
      <c r="SRD54" s="59"/>
      <c r="SRE54" s="59"/>
      <c r="SRF54" s="59"/>
      <c r="SRG54" s="59"/>
      <c r="SRH54" s="59"/>
      <c r="SRI54" s="59"/>
      <c r="SRJ54" s="59"/>
      <c r="SRK54" s="59"/>
      <c r="SRL54" s="59"/>
      <c r="SRM54" s="59"/>
      <c r="SRN54" s="59"/>
      <c r="SRO54" s="59"/>
      <c r="SRP54" s="59"/>
      <c r="SRQ54" s="59"/>
      <c r="SRR54" s="59"/>
      <c r="SRS54" s="59"/>
      <c r="SRT54" s="59"/>
      <c r="SRU54" s="59"/>
      <c r="SRV54" s="59"/>
      <c r="SRW54" s="59"/>
      <c r="SRX54" s="60"/>
      <c r="SRY54" s="60"/>
      <c r="SRZ54" s="69"/>
      <c r="SSA54" s="69"/>
      <c r="SSB54" s="69"/>
      <c r="SSC54" s="69"/>
      <c r="SSD54" s="69"/>
      <c r="SSE54" s="69"/>
      <c r="SSF54" s="69"/>
      <c r="SSG54" s="69"/>
      <c r="SSH54" s="69"/>
      <c r="SSI54" s="69"/>
      <c r="SSJ54" s="69"/>
      <c r="SSK54" s="69"/>
      <c r="SSL54" s="69"/>
      <c r="SSM54" s="69"/>
      <c r="SSN54" s="69"/>
      <c r="SSO54" s="69"/>
      <c r="SSP54" s="69"/>
      <c r="SSQ54" s="69"/>
      <c r="SSR54" s="69"/>
      <c r="SSS54" s="69"/>
      <c r="SST54" s="69"/>
      <c r="SSU54" s="69"/>
      <c r="SSV54" s="69"/>
      <c r="SSW54" s="69"/>
      <c r="SSX54" s="70"/>
      <c r="SSY54" s="71"/>
      <c r="SSZ54" s="72"/>
      <c r="STA54" s="68" t="s">
        <v>86</v>
      </c>
      <c r="STB54" s="61">
        <f>SUM(SYA37:SYA52)</f>
        <v>0</v>
      </c>
      <c r="STC54" s="61"/>
      <c r="STD54" s="62"/>
      <c r="STE54" s="62"/>
      <c r="STF54" s="63"/>
      <c r="STG54" s="63"/>
      <c r="STH54" s="63"/>
      <c r="STI54" s="62"/>
      <c r="STJ54" s="64"/>
      <c r="STK54" s="65"/>
      <c r="STL54" s="66"/>
      <c r="STM54" s="66"/>
      <c r="STN54" s="66"/>
      <c r="STO54" s="67"/>
      <c r="STP54" s="59"/>
      <c r="STQ54" s="59"/>
      <c r="STR54" s="59"/>
      <c r="STS54" s="59"/>
      <c r="STT54" s="59"/>
      <c r="STU54" s="59"/>
      <c r="STV54" s="59"/>
      <c r="STW54" s="59"/>
      <c r="STX54" s="59"/>
      <c r="STY54" s="59"/>
      <c r="STZ54" s="59"/>
      <c r="SUA54" s="59"/>
      <c r="SUB54" s="59"/>
      <c r="SUC54" s="59"/>
      <c r="SUD54" s="59"/>
      <c r="SUE54" s="59"/>
      <c r="SUF54" s="59"/>
      <c r="SUG54" s="59"/>
      <c r="SUH54" s="59"/>
      <c r="SUI54" s="59"/>
      <c r="SUJ54" s="60"/>
      <c r="SUK54" s="60"/>
      <c r="SUL54" s="69"/>
      <c r="SUM54" s="69"/>
      <c r="SUN54" s="69"/>
      <c r="SUO54" s="69"/>
      <c r="SUP54" s="69"/>
      <c r="SUQ54" s="69"/>
      <c r="SUR54" s="69"/>
      <c r="SUS54" s="69"/>
      <c r="SUT54" s="69"/>
      <c r="SUU54" s="69"/>
      <c r="SUV54" s="69"/>
      <c r="SUW54" s="69"/>
      <c r="SUX54" s="69"/>
      <c r="SUY54" s="69"/>
      <c r="SUZ54" s="69"/>
      <c r="SVA54" s="69"/>
      <c r="SVB54" s="69"/>
      <c r="SVC54" s="69"/>
      <c r="SVD54" s="69"/>
      <c r="SVE54" s="69"/>
      <c r="SVF54" s="69"/>
      <c r="SVG54" s="69"/>
      <c r="SVH54" s="69"/>
      <c r="SVI54" s="69"/>
      <c r="SVJ54" s="70"/>
      <c r="SVK54" s="71"/>
      <c r="SVL54" s="72"/>
      <c r="SVM54" s="68" t="s">
        <v>86</v>
      </c>
      <c r="SVN54" s="61">
        <f>SUM(TAM37:TAM52)</f>
        <v>0</v>
      </c>
      <c r="SVO54" s="61"/>
      <c r="SVP54" s="62"/>
      <c r="SVQ54" s="62"/>
      <c r="SVR54" s="63"/>
      <c r="SVS54" s="63"/>
      <c r="SVT54" s="63"/>
      <c r="SVU54" s="62"/>
      <c r="SVV54" s="64"/>
      <c r="SVW54" s="65"/>
      <c r="SVX54" s="66"/>
      <c r="SVY54" s="66"/>
      <c r="SVZ54" s="66"/>
      <c r="SWA54" s="67"/>
      <c r="SWB54" s="59"/>
      <c r="SWC54" s="59"/>
      <c r="SWD54" s="59"/>
      <c r="SWE54" s="59"/>
      <c r="SWF54" s="59"/>
      <c r="SWG54" s="59"/>
      <c r="SWH54" s="59"/>
      <c r="SWI54" s="59"/>
      <c r="SWJ54" s="59"/>
      <c r="SWK54" s="59"/>
      <c r="SWL54" s="59"/>
      <c r="SWM54" s="59"/>
      <c r="SWN54" s="59"/>
      <c r="SWO54" s="59"/>
      <c r="SWP54" s="59"/>
      <c r="SWQ54" s="59"/>
      <c r="SWR54" s="59"/>
      <c r="SWS54" s="59"/>
      <c r="SWT54" s="59"/>
      <c r="SWU54" s="59"/>
      <c r="SWV54" s="60"/>
      <c r="SWW54" s="60"/>
      <c r="SWX54" s="69"/>
      <c r="SWY54" s="69"/>
      <c r="SWZ54" s="69"/>
      <c r="SXA54" s="69"/>
      <c r="SXB54" s="69"/>
      <c r="SXC54" s="69"/>
      <c r="SXD54" s="69"/>
      <c r="SXE54" s="69"/>
      <c r="SXF54" s="69"/>
      <c r="SXG54" s="69"/>
      <c r="SXH54" s="69"/>
      <c r="SXI54" s="69"/>
      <c r="SXJ54" s="69"/>
      <c r="SXK54" s="69"/>
      <c r="SXL54" s="69"/>
      <c r="SXM54" s="69"/>
      <c r="SXN54" s="69"/>
      <c r="SXO54" s="69"/>
      <c r="SXP54" s="69"/>
      <c r="SXQ54" s="69"/>
      <c r="SXR54" s="69"/>
      <c r="SXS54" s="69"/>
      <c r="SXT54" s="69"/>
      <c r="SXU54" s="69"/>
      <c r="SXV54" s="70"/>
      <c r="SXW54" s="71"/>
      <c r="SXX54" s="72"/>
      <c r="SXY54" s="68" t="s">
        <v>86</v>
      </c>
      <c r="SXZ54" s="61">
        <f>SUM(TCY37:TCY52)</f>
        <v>0</v>
      </c>
      <c r="SYA54" s="61"/>
      <c r="SYB54" s="62"/>
      <c r="SYC54" s="62"/>
      <c r="SYD54" s="63"/>
      <c r="SYE54" s="63"/>
      <c r="SYF54" s="63"/>
      <c r="SYG54" s="62"/>
      <c r="SYH54" s="64"/>
      <c r="SYI54" s="65"/>
      <c r="SYJ54" s="66"/>
      <c r="SYK54" s="66"/>
      <c r="SYL54" s="66"/>
      <c r="SYM54" s="67"/>
      <c r="SYN54" s="59"/>
      <c r="SYO54" s="59"/>
      <c r="SYP54" s="59"/>
      <c r="SYQ54" s="59"/>
      <c r="SYR54" s="59"/>
      <c r="SYS54" s="59"/>
      <c r="SYT54" s="59"/>
      <c r="SYU54" s="59"/>
      <c r="SYV54" s="59"/>
      <c r="SYW54" s="59"/>
      <c r="SYX54" s="59"/>
      <c r="SYY54" s="59"/>
      <c r="SYZ54" s="59"/>
      <c r="SZA54" s="59"/>
      <c r="SZB54" s="59"/>
      <c r="SZC54" s="59"/>
      <c r="SZD54" s="59"/>
      <c r="SZE54" s="59"/>
      <c r="SZF54" s="59"/>
      <c r="SZG54" s="59"/>
      <c r="SZH54" s="60"/>
      <c r="SZI54" s="60"/>
      <c r="SZJ54" s="69"/>
      <c r="SZK54" s="69"/>
      <c r="SZL54" s="69"/>
      <c r="SZM54" s="69"/>
      <c r="SZN54" s="69"/>
      <c r="SZO54" s="69"/>
      <c r="SZP54" s="69"/>
      <c r="SZQ54" s="69"/>
      <c r="SZR54" s="69"/>
      <c r="SZS54" s="69"/>
      <c r="SZT54" s="69"/>
      <c r="SZU54" s="69"/>
      <c r="SZV54" s="69"/>
      <c r="SZW54" s="69"/>
      <c r="SZX54" s="69"/>
      <c r="SZY54" s="69"/>
      <c r="SZZ54" s="69"/>
      <c r="TAA54" s="69"/>
      <c r="TAB54" s="69"/>
      <c r="TAC54" s="69"/>
      <c r="TAD54" s="69"/>
      <c r="TAE54" s="69"/>
      <c r="TAF54" s="69"/>
      <c r="TAG54" s="69"/>
      <c r="TAH54" s="70"/>
      <c r="TAI54" s="71"/>
      <c r="TAJ54" s="72"/>
      <c r="TAK54" s="68" t="s">
        <v>86</v>
      </c>
      <c r="TAL54" s="61">
        <f>SUM(TFK37:TFK52)</f>
        <v>0</v>
      </c>
      <c r="TAM54" s="61"/>
      <c r="TAN54" s="62"/>
      <c r="TAO54" s="62"/>
      <c r="TAP54" s="63"/>
      <c r="TAQ54" s="63"/>
      <c r="TAR54" s="63"/>
      <c r="TAS54" s="62"/>
      <c r="TAT54" s="64"/>
      <c r="TAU54" s="65"/>
      <c r="TAV54" s="66"/>
      <c r="TAW54" s="66"/>
      <c r="TAX54" s="66"/>
      <c r="TAY54" s="67"/>
      <c r="TAZ54" s="59"/>
      <c r="TBA54" s="59"/>
      <c r="TBB54" s="59"/>
      <c r="TBC54" s="59"/>
      <c r="TBD54" s="59"/>
      <c r="TBE54" s="59"/>
      <c r="TBF54" s="59"/>
      <c r="TBG54" s="59"/>
      <c r="TBH54" s="59"/>
      <c r="TBI54" s="59"/>
      <c r="TBJ54" s="59"/>
      <c r="TBK54" s="59"/>
      <c r="TBL54" s="59"/>
      <c r="TBM54" s="59"/>
      <c r="TBN54" s="59"/>
      <c r="TBO54" s="59"/>
      <c r="TBP54" s="59"/>
      <c r="TBQ54" s="59"/>
      <c r="TBR54" s="59"/>
      <c r="TBS54" s="59"/>
      <c r="TBT54" s="60"/>
      <c r="TBU54" s="60"/>
      <c r="TBV54" s="69"/>
      <c r="TBW54" s="69"/>
      <c r="TBX54" s="69"/>
      <c r="TBY54" s="69"/>
      <c r="TBZ54" s="69"/>
      <c r="TCA54" s="69"/>
      <c r="TCB54" s="69"/>
      <c r="TCC54" s="69"/>
      <c r="TCD54" s="69"/>
      <c r="TCE54" s="69"/>
      <c r="TCF54" s="69"/>
      <c r="TCG54" s="69"/>
      <c r="TCH54" s="69"/>
      <c r="TCI54" s="69"/>
      <c r="TCJ54" s="69"/>
      <c r="TCK54" s="69"/>
      <c r="TCL54" s="69"/>
      <c r="TCM54" s="69"/>
      <c r="TCN54" s="69"/>
      <c r="TCO54" s="69"/>
      <c r="TCP54" s="69"/>
      <c r="TCQ54" s="69"/>
      <c r="TCR54" s="69"/>
      <c r="TCS54" s="69"/>
      <c r="TCT54" s="70"/>
      <c r="TCU54" s="71"/>
      <c r="TCV54" s="72"/>
      <c r="TCW54" s="68" t="s">
        <v>86</v>
      </c>
      <c r="TCX54" s="61">
        <f>SUM(THW37:THW52)</f>
        <v>0</v>
      </c>
      <c r="TCY54" s="61"/>
      <c r="TCZ54" s="62"/>
      <c r="TDA54" s="62"/>
      <c r="TDB54" s="63"/>
      <c r="TDC54" s="63"/>
      <c r="TDD54" s="63"/>
      <c r="TDE54" s="62"/>
      <c r="TDF54" s="64"/>
      <c r="TDG54" s="65"/>
      <c r="TDH54" s="66"/>
      <c r="TDI54" s="66"/>
      <c r="TDJ54" s="66"/>
      <c r="TDK54" s="67"/>
      <c r="TDL54" s="59"/>
      <c r="TDM54" s="59"/>
      <c r="TDN54" s="59"/>
      <c r="TDO54" s="59"/>
      <c r="TDP54" s="59"/>
      <c r="TDQ54" s="59"/>
      <c r="TDR54" s="59"/>
      <c r="TDS54" s="59"/>
      <c r="TDT54" s="59"/>
      <c r="TDU54" s="59"/>
      <c r="TDV54" s="59"/>
      <c r="TDW54" s="59"/>
      <c r="TDX54" s="59"/>
      <c r="TDY54" s="59"/>
      <c r="TDZ54" s="59"/>
      <c r="TEA54" s="59"/>
      <c r="TEB54" s="59"/>
      <c r="TEC54" s="59"/>
      <c r="TED54" s="59"/>
      <c r="TEE54" s="59"/>
      <c r="TEF54" s="60"/>
      <c r="TEG54" s="60"/>
      <c r="TEH54" s="69"/>
      <c r="TEI54" s="69"/>
      <c r="TEJ54" s="69"/>
      <c r="TEK54" s="69"/>
      <c r="TEL54" s="69"/>
      <c r="TEM54" s="69"/>
      <c r="TEN54" s="69"/>
      <c r="TEO54" s="69"/>
      <c r="TEP54" s="69"/>
      <c r="TEQ54" s="69"/>
      <c r="TER54" s="69"/>
      <c r="TES54" s="69"/>
      <c r="TET54" s="69"/>
      <c r="TEU54" s="69"/>
      <c r="TEV54" s="69"/>
      <c r="TEW54" s="69"/>
      <c r="TEX54" s="69"/>
      <c r="TEY54" s="69"/>
      <c r="TEZ54" s="69"/>
      <c r="TFA54" s="69"/>
      <c r="TFB54" s="69"/>
      <c r="TFC54" s="69"/>
      <c r="TFD54" s="69"/>
      <c r="TFE54" s="69"/>
      <c r="TFF54" s="70"/>
      <c r="TFG54" s="71"/>
      <c r="TFH54" s="72"/>
      <c r="TFI54" s="68" t="s">
        <v>86</v>
      </c>
      <c r="TFJ54" s="61">
        <f>SUM(TKI37:TKI52)</f>
        <v>0</v>
      </c>
      <c r="TFK54" s="61"/>
      <c r="TFL54" s="62"/>
      <c r="TFM54" s="62"/>
      <c r="TFN54" s="63"/>
      <c r="TFO54" s="63"/>
      <c r="TFP54" s="63"/>
      <c r="TFQ54" s="62"/>
      <c r="TFR54" s="64"/>
      <c r="TFS54" s="65"/>
      <c r="TFT54" s="66"/>
      <c r="TFU54" s="66"/>
      <c r="TFV54" s="66"/>
      <c r="TFW54" s="67"/>
      <c r="TFX54" s="59"/>
      <c r="TFY54" s="59"/>
      <c r="TFZ54" s="59"/>
      <c r="TGA54" s="59"/>
      <c r="TGB54" s="59"/>
      <c r="TGC54" s="59"/>
      <c r="TGD54" s="59"/>
      <c r="TGE54" s="59"/>
      <c r="TGF54" s="59"/>
      <c r="TGG54" s="59"/>
      <c r="TGH54" s="59"/>
      <c r="TGI54" s="59"/>
      <c r="TGJ54" s="59"/>
      <c r="TGK54" s="59"/>
      <c r="TGL54" s="59"/>
      <c r="TGM54" s="59"/>
      <c r="TGN54" s="59"/>
      <c r="TGO54" s="59"/>
      <c r="TGP54" s="59"/>
      <c r="TGQ54" s="59"/>
      <c r="TGR54" s="60"/>
      <c r="TGS54" s="60"/>
      <c r="TGT54" s="69"/>
      <c r="TGU54" s="69"/>
      <c r="TGV54" s="69"/>
      <c r="TGW54" s="69"/>
      <c r="TGX54" s="69"/>
      <c r="TGY54" s="69"/>
      <c r="TGZ54" s="69"/>
      <c r="THA54" s="69"/>
      <c r="THB54" s="69"/>
      <c r="THC54" s="69"/>
      <c r="THD54" s="69"/>
      <c r="THE54" s="69"/>
      <c r="THF54" s="69"/>
      <c r="THG54" s="69"/>
      <c r="THH54" s="69"/>
      <c r="THI54" s="69"/>
      <c r="THJ54" s="69"/>
      <c r="THK54" s="69"/>
      <c r="THL54" s="69"/>
      <c r="THM54" s="69"/>
      <c r="THN54" s="69"/>
      <c r="THO54" s="69"/>
      <c r="THP54" s="69"/>
      <c r="THQ54" s="69"/>
      <c r="THR54" s="70"/>
      <c r="THS54" s="71"/>
      <c r="THT54" s="72"/>
      <c r="THU54" s="68" t="s">
        <v>86</v>
      </c>
      <c r="THV54" s="61">
        <f>SUM(TMU37:TMU52)</f>
        <v>0</v>
      </c>
      <c r="THW54" s="61"/>
      <c r="THX54" s="62"/>
      <c r="THY54" s="62"/>
      <c r="THZ54" s="63"/>
      <c r="TIA54" s="63"/>
      <c r="TIB54" s="63"/>
      <c r="TIC54" s="62"/>
      <c r="TID54" s="64"/>
      <c r="TIE54" s="65"/>
      <c r="TIF54" s="66"/>
      <c r="TIG54" s="66"/>
      <c r="TIH54" s="66"/>
      <c r="TII54" s="67"/>
      <c r="TIJ54" s="59"/>
      <c r="TIK54" s="59"/>
      <c r="TIL54" s="59"/>
      <c r="TIM54" s="59"/>
      <c r="TIN54" s="59"/>
      <c r="TIO54" s="59"/>
      <c r="TIP54" s="59"/>
      <c r="TIQ54" s="59"/>
      <c r="TIR54" s="59"/>
      <c r="TIS54" s="59"/>
      <c r="TIT54" s="59"/>
      <c r="TIU54" s="59"/>
      <c r="TIV54" s="59"/>
      <c r="TIW54" s="59"/>
      <c r="TIX54" s="59"/>
      <c r="TIY54" s="59"/>
      <c r="TIZ54" s="59"/>
      <c r="TJA54" s="59"/>
      <c r="TJB54" s="59"/>
      <c r="TJC54" s="59"/>
      <c r="TJD54" s="60"/>
      <c r="TJE54" s="60"/>
      <c r="TJF54" s="69"/>
      <c r="TJG54" s="69"/>
      <c r="TJH54" s="69"/>
      <c r="TJI54" s="69"/>
      <c r="TJJ54" s="69"/>
      <c r="TJK54" s="69"/>
      <c r="TJL54" s="69"/>
      <c r="TJM54" s="69"/>
      <c r="TJN54" s="69"/>
      <c r="TJO54" s="69"/>
      <c r="TJP54" s="69"/>
      <c r="TJQ54" s="69"/>
      <c r="TJR54" s="69"/>
      <c r="TJS54" s="69"/>
      <c r="TJT54" s="69"/>
      <c r="TJU54" s="69"/>
      <c r="TJV54" s="69"/>
      <c r="TJW54" s="69"/>
      <c r="TJX54" s="69"/>
      <c r="TJY54" s="69"/>
      <c r="TJZ54" s="69"/>
      <c r="TKA54" s="69"/>
      <c r="TKB54" s="69"/>
      <c r="TKC54" s="69"/>
      <c r="TKD54" s="70"/>
      <c r="TKE54" s="71"/>
      <c r="TKF54" s="72"/>
      <c r="TKG54" s="68" t="s">
        <v>86</v>
      </c>
      <c r="TKH54" s="61">
        <f>SUM(TPG37:TPG52)</f>
        <v>0</v>
      </c>
      <c r="TKI54" s="61"/>
      <c r="TKJ54" s="62"/>
      <c r="TKK54" s="62"/>
      <c r="TKL54" s="63"/>
      <c r="TKM54" s="63"/>
      <c r="TKN54" s="63"/>
      <c r="TKO54" s="62"/>
      <c r="TKP54" s="64"/>
      <c r="TKQ54" s="65"/>
      <c r="TKR54" s="66"/>
      <c r="TKS54" s="66"/>
      <c r="TKT54" s="66"/>
      <c r="TKU54" s="67"/>
      <c r="TKV54" s="59"/>
      <c r="TKW54" s="59"/>
      <c r="TKX54" s="59"/>
      <c r="TKY54" s="59"/>
      <c r="TKZ54" s="59"/>
      <c r="TLA54" s="59"/>
      <c r="TLB54" s="59"/>
      <c r="TLC54" s="59"/>
      <c r="TLD54" s="59"/>
      <c r="TLE54" s="59"/>
      <c r="TLF54" s="59"/>
      <c r="TLG54" s="59"/>
      <c r="TLH54" s="59"/>
      <c r="TLI54" s="59"/>
      <c r="TLJ54" s="59"/>
      <c r="TLK54" s="59"/>
      <c r="TLL54" s="59"/>
      <c r="TLM54" s="59"/>
      <c r="TLN54" s="59"/>
      <c r="TLO54" s="59"/>
      <c r="TLP54" s="60"/>
      <c r="TLQ54" s="60"/>
      <c r="TLR54" s="69"/>
      <c r="TLS54" s="69"/>
      <c r="TLT54" s="69"/>
      <c r="TLU54" s="69"/>
      <c r="TLV54" s="69"/>
      <c r="TLW54" s="69"/>
      <c r="TLX54" s="69"/>
      <c r="TLY54" s="69"/>
      <c r="TLZ54" s="69"/>
      <c r="TMA54" s="69"/>
      <c r="TMB54" s="69"/>
      <c r="TMC54" s="69"/>
      <c r="TMD54" s="69"/>
      <c r="TME54" s="69"/>
      <c r="TMF54" s="69"/>
      <c r="TMG54" s="69"/>
      <c r="TMH54" s="69"/>
      <c r="TMI54" s="69"/>
      <c r="TMJ54" s="69"/>
      <c r="TMK54" s="69"/>
      <c r="TML54" s="69"/>
      <c r="TMM54" s="69"/>
      <c r="TMN54" s="69"/>
      <c r="TMO54" s="69"/>
      <c r="TMP54" s="70"/>
      <c r="TMQ54" s="71"/>
      <c r="TMR54" s="72"/>
      <c r="TMS54" s="68" t="s">
        <v>86</v>
      </c>
      <c r="TMT54" s="61">
        <f>SUM(TRS37:TRS52)</f>
        <v>0</v>
      </c>
      <c r="TMU54" s="61"/>
      <c r="TMV54" s="62"/>
      <c r="TMW54" s="62"/>
      <c r="TMX54" s="63"/>
      <c r="TMY54" s="63"/>
      <c r="TMZ54" s="63"/>
      <c r="TNA54" s="62"/>
      <c r="TNB54" s="64"/>
      <c r="TNC54" s="65"/>
      <c r="TND54" s="66"/>
      <c r="TNE54" s="66"/>
      <c r="TNF54" s="66"/>
      <c r="TNG54" s="67"/>
      <c r="TNH54" s="59"/>
      <c r="TNI54" s="59"/>
      <c r="TNJ54" s="59"/>
      <c r="TNK54" s="59"/>
      <c r="TNL54" s="59"/>
      <c r="TNM54" s="59"/>
      <c r="TNN54" s="59"/>
      <c r="TNO54" s="59"/>
      <c r="TNP54" s="59"/>
      <c r="TNQ54" s="59"/>
      <c r="TNR54" s="59"/>
      <c r="TNS54" s="59"/>
      <c r="TNT54" s="59"/>
      <c r="TNU54" s="59"/>
      <c r="TNV54" s="59"/>
      <c r="TNW54" s="59"/>
      <c r="TNX54" s="59"/>
      <c r="TNY54" s="59"/>
      <c r="TNZ54" s="59"/>
      <c r="TOA54" s="59"/>
      <c r="TOB54" s="60"/>
      <c r="TOC54" s="60"/>
      <c r="TOD54" s="69"/>
      <c r="TOE54" s="69"/>
      <c r="TOF54" s="69"/>
      <c r="TOG54" s="69"/>
      <c r="TOH54" s="69"/>
      <c r="TOI54" s="69"/>
      <c r="TOJ54" s="69"/>
      <c r="TOK54" s="69"/>
      <c r="TOL54" s="69"/>
      <c r="TOM54" s="69"/>
      <c r="TON54" s="69"/>
      <c r="TOO54" s="69"/>
      <c r="TOP54" s="69"/>
      <c r="TOQ54" s="69"/>
      <c r="TOR54" s="69"/>
      <c r="TOS54" s="69"/>
      <c r="TOT54" s="69"/>
      <c r="TOU54" s="69"/>
      <c r="TOV54" s="69"/>
      <c r="TOW54" s="69"/>
      <c r="TOX54" s="69"/>
      <c r="TOY54" s="69"/>
      <c r="TOZ54" s="69"/>
      <c r="TPA54" s="69"/>
      <c r="TPB54" s="70"/>
      <c r="TPC54" s="71"/>
      <c r="TPD54" s="72"/>
      <c r="TPE54" s="68" t="s">
        <v>86</v>
      </c>
      <c r="TPF54" s="61">
        <f>SUM(TUE37:TUE52)</f>
        <v>0</v>
      </c>
      <c r="TPG54" s="61"/>
      <c r="TPH54" s="62"/>
      <c r="TPI54" s="62"/>
      <c r="TPJ54" s="63"/>
      <c r="TPK54" s="63"/>
      <c r="TPL54" s="63"/>
      <c r="TPM54" s="62"/>
      <c r="TPN54" s="64"/>
      <c r="TPO54" s="65"/>
      <c r="TPP54" s="66"/>
      <c r="TPQ54" s="66"/>
      <c r="TPR54" s="66"/>
      <c r="TPS54" s="67"/>
      <c r="TPT54" s="59"/>
      <c r="TPU54" s="59"/>
      <c r="TPV54" s="59"/>
      <c r="TPW54" s="59"/>
      <c r="TPX54" s="59"/>
      <c r="TPY54" s="59"/>
      <c r="TPZ54" s="59"/>
      <c r="TQA54" s="59"/>
      <c r="TQB54" s="59"/>
      <c r="TQC54" s="59"/>
      <c r="TQD54" s="59"/>
      <c r="TQE54" s="59"/>
      <c r="TQF54" s="59"/>
      <c r="TQG54" s="59"/>
      <c r="TQH54" s="59"/>
      <c r="TQI54" s="59"/>
      <c r="TQJ54" s="59"/>
      <c r="TQK54" s="59"/>
      <c r="TQL54" s="59"/>
      <c r="TQM54" s="59"/>
      <c r="TQN54" s="60"/>
      <c r="TQO54" s="60"/>
      <c r="TQP54" s="69"/>
      <c r="TQQ54" s="69"/>
      <c r="TQR54" s="69"/>
      <c r="TQS54" s="69"/>
      <c r="TQT54" s="69"/>
      <c r="TQU54" s="69"/>
      <c r="TQV54" s="69"/>
      <c r="TQW54" s="69"/>
      <c r="TQX54" s="69"/>
      <c r="TQY54" s="69"/>
      <c r="TQZ54" s="69"/>
      <c r="TRA54" s="69"/>
      <c r="TRB54" s="69"/>
      <c r="TRC54" s="69"/>
      <c r="TRD54" s="69"/>
      <c r="TRE54" s="69"/>
      <c r="TRF54" s="69"/>
      <c r="TRG54" s="69"/>
      <c r="TRH54" s="69"/>
      <c r="TRI54" s="69"/>
      <c r="TRJ54" s="69"/>
      <c r="TRK54" s="69"/>
      <c r="TRL54" s="69"/>
      <c r="TRM54" s="69"/>
      <c r="TRN54" s="70"/>
      <c r="TRO54" s="71"/>
      <c r="TRP54" s="72"/>
      <c r="TRQ54" s="68" t="s">
        <v>86</v>
      </c>
      <c r="TRR54" s="61">
        <f>SUM(TWQ37:TWQ52)</f>
        <v>0</v>
      </c>
      <c r="TRS54" s="61"/>
      <c r="TRT54" s="62"/>
      <c r="TRU54" s="62"/>
      <c r="TRV54" s="63"/>
      <c r="TRW54" s="63"/>
      <c r="TRX54" s="63"/>
      <c r="TRY54" s="62"/>
      <c r="TRZ54" s="64"/>
      <c r="TSA54" s="65"/>
      <c r="TSB54" s="66"/>
      <c r="TSC54" s="66"/>
      <c r="TSD54" s="66"/>
      <c r="TSE54" s="67"/>
      <c r="TSF54" s="59"/>
      <c r="TSG54" s="59"/>
      <c r="TSH54" s="59"/>
      <c r="TSI54" s="59"/>
      <c r="TSJ54" s="59"/>
      <c r="TSK54" s="59"/>
      <c r="TSL54" s="59"/>
      <c r="TSM54" s="59"/>
      <c r="TSN54" s="59"/>
      <c r="TSO54" s="59"/>
      <c r="TSP54" s="59"/>
      <c r="TSQ54" s="59"/>
      <c r="TSR54" s="59"/>
      <c r="TSS54" s="59"/>
      <c r="TST54" s="59"/>
      <c r="TSU54" s="59"/>
      <c r="TSV54" s="59"/>
      <c r="TSW54" s="59"/>
      <c r="TSX54" s="59"/>
      <c r="TSY54" s="59"/>
      <c r="TSZ54" s="60"/>
      <c r="TTA54" s="60"/>
      <c r="TTB54" s="69"/>
      <c r="TTC54" s="69"/>
      <c r="TTD54" s="69"/>
      <c r="TTE54" s="69"/>
      <c r="TTF54" s="69"/>
      <c r="TTG54" s="69"/>
      <c r="TTH54" s="69"/>
      <c r="TTI54" s="69"/>
      <c r="TTJ54" s="69"/>
      <c r="TTK54" s="69"/>
      <c r="TTL54" s="69"/>
      <c r="TTM54" s="69"/>
      <c r="TTN54" s="69"/>
      <c r="TTO54" s="69"/>
      <c r="TTP54" s="69"/>
      <c r="TTQ54" s="69"/>
      <c r="TTR54" s="69"/>
      <c r="TTS54" s="69"/>
      <c r="TTT54" s="69"/>
      <c r="TTU54" s="69"/>
      <c r="TTV54" s="69"/>
      <c r="TTW54" s="69"/>
      <c r="TTX54" s="69"/>
      <c r="TTY54" s="69"/>
      <c r="TTZ54" s="70"/>
      <c r="TUA54" s="71"/>
      <c r="TUB54" s="72"/>
      <c r="TUC54" s="68" t="s">
        <v>86</v>
      </c>
      <c r="TUD54" s="61">
        <f>SUM(TZC37:TZC52)</f>
        <v>0</v>
      </c>
      <c r="TUE54" s="61"/>
      <c r="TUF54" s="62"/>
      <c r="TUG54" s="62"/>
      <c r="TUH54" s="63"/>
      <c r="TUI54" s="63"/>
      <c r="TUJ54" s="63"/>
      <c r="TUK54" s="62"/>
      <c r="TUL54" s="64"/>
      <c r="TUM54" s="65"/>
      <c r="TUN54" s="66"/>
      <c r="TUO54" s="66"/>
      <c r="TUP54" s="66"/>
      <c r="TUQ54" s="67"/>
      <c r="TUR54" s="59"/>
      <c r="TUS54" s="59"/>
      <c r="TUT54" s="59"/>
      <c r="TUU54" s="59"/>
      <c r="TUV54" s="59"/>
      <c r="TUW54" s="59"/>
      <c r="TUX54" s="59"/>
      <c r="TUY54" s="59"/>
      <c r="TUZ54" s="59"/>
      <c r="TVA54" s="59"/>
      <c r="TVB54" s="59"/>
      <c r="TVC54" s="59"/>
      <c r="TVD54" s="59"/>
      <c r="TVE54" s="59"/>
      <c r="TVF54" s="59"/>
      <c r="TVG54" s="59"/>
      <c r="TVH54" s="59"/>
      <c r="TVI54" s="59"/>
      <c r="TVJ54" s="59"/>
      <c r="TVK54" s="59"/>
      <c r="TVL54" s="60"/>
      <c r="TVM54" s="60"/>
      <c r="TVN54" s="69"/>
      <c r="TVO54" s="69"/>
      <c r="TVP54" s="69"/>
      <c r="TVQ54" s="69"/>
      <c r="TVR54" s="69"/>
      <c r="TVS54" s="69"/>
      <c r="TVT54" s="69"/>
      <c r="TVU54" s="69"/>
      <c r="TVV54" s="69"/>
      <c r="TVW54" s="69"/>
      <c r="TVX54" s="69"/>
      <c r="TVY54" s="69"/>
      <c r="TVZ54" s="69"/>
      <c r="TWA54" s="69"/>
      <c r="TWB54" s="69"/>
      <c r="TWC54" s="69"/>
      <c r="TWD54" s="69"/>
      <c r="TWE54" s="69"/>
      <c r="TWF54" s="69"/>
      <c r="TWG54" s="69"/>
      <c r="TWH54" s="69"/>
      <c r="TWI54" s="69"/>
      <c r="TWJ54" s="69"/>
      <c r="TWK54" s="69"/>
      <c r="TWL54" s="70"/>
      <c r="TWM54" s="71"/>
      <c r="TWN54" s="72"/>
      <c r="TWO54" s="68" t="s">
        <v>86</v>
      </c>
      <c r="TWP54" s="61">
        <f>SUM(UBO37:UBO52)</f>
        <v>0</v>
      </c>
      <c r="TWQ54" s="61"/>
      <c r="TWR54" s="62"/>
      <c r="TWS54" s="62"/>
      <c r="TWT54" s="63"/>
      <c r="TWU54" s="63"/>
      <c r="TWV54" s="63"/>
      <c r="TWW54" s="62"/>
      <c r="TWX54" s="64"/>
      <c r="TWY54" s="65"/>
      <c r="TWZ54" s="66"/>
      <c r="TXA54" s="66"/>
      <c r="TXB54" s="66"/>
      <c r="TXC54" s="67"/>
      <c r="TXD54" s="59"/>
      <c r="TXE54" s="59"/>
      <c r="TXF54" s="59"/>
      <c r="TXG54" s="59"/>
      <c r="TXH54" s="59"/>
      <c r="TXI54" s="59"/>
      <c r="TXJ54" s="59"/>
      <c r="TXK54" s="59"/>
      <c r="TXL54" s="59"/>
      <c r="TXM54" s="59"/>
      <c r="TXN54" s="59"/>
      <c r="TXO54" s="59"/>
      <c r="TXP54" s="59"/>
      <c r="TXQ54" s="59"/>
      <c r="TXR54" s="59"/>
      <c r="TXS54" s="59"/>
      <c r="TXT54" s="59"/>
      <c r="TXU54" s="59"/>
      <c r="TXV54" s="59"/>
      <c r="TXW54" s="59"/>
      <c r="TXX54" s="60"/>
      <c r="TXY54" s="60"/>
      <c r="TXZ54" s="69"/>
      <c r="TYA54" s="69"/>
      <c r="TYB54" s="69"/>
      <c r="TYC54" s="69"/>
      <c r="TYD54" s="69"/>
      <c r="TYE54" s="69"/>
      <c r="TYF54" s="69"/>
      <c r="TYG54" s="69"/>
      <c r="TYH54" s="69"/>
      <c r="TYI54" s="69"/>
      <c r="TYJ54" s="69"/>
      <c r="TYK54" s="69"/>
      <c r="TYL54" s="69"/>
      <c r="TYM54" s="69"/>
      <c r="TYN54" s="69"/>
      <c r="TYO54" s="69"/>
      <c r="TYP54" s="69"/>
      <c r="TYQ54" s="69"/>
      <c r="TYR54" s="69"/>
      <c r="TYS54" s="69"/>
      <c r="TYT54" s="69"/>
      <c r="TYU54" s="69"/>
      <c r="TYV54" s="69"/>
      <c r="TYW54" s="69"/>
      <c r="TYX54" s="70"/>
      <c r="TYY54" s="71"/>
      <c r="TYZ54" s="72"/>
      <c r="TZA54" s="68" t="s">
        <v>86</v>
      </c>
      <c r="TZB54" s="61">
        <f>SUM(UEA37:UEA52)</f>
        <v>0</v>
      </c>
      <c r="TZC54" s="61"/>
      <c r="TZD54" s="62"/>
      <c r="TZE54" s="62"/>
      <c r="TZF54" s="63"/>
      <c r="TZG54" s="63"/>
      <c r="TZH54" s="63"/>
      <c r="TZI54" s="62"/>
      <c r="TZJ54" s="64"/>
      <c r="TZK54" s="65"/>
      <c r="TZL54" s="66"/>
      <c r="TZM54" s="66"/>
      <c r="TZN54" s="66"/>
      <c r="TZO54" s="67"/>
      <c r="TZP54" s="59"/>
      <c r="TZQ54" s="59"/>
      <c r="TZR54" s="59"/>
      <c r="TZS54" s="59"/>
      <c r="TZT54" s="59"/>
      <c r="TZU54" s="59"/>
      <c r="TZV54" s="59"/>
      <c r="TZW54" s="59"/>
      <c r="TZX54" s="59"/>
      <c r="TZY54" s="59"/>
      <c r="TZZ54" s="59"/>
      <c r="UAA54" s="59"/>
      <c r="UAB54" s="59"/>
      <c r="UAC54" s="59"/>
      <c r="UAD54" s="59"/>
      <c r="UAE54" s="59"/>
      <c r="UAF54" s="59"/>
      <c r="UAG54" s="59"/>
      <c r="UAH54" s="59"/>
      <c r="UAI54" s="59"/>
      <c r="UAJ54" s="60"/>
      <c r="UAK54" s="60"/>
      <c r="UAL54" s="69"/>
      <c r="UAM54" s="69"/>
      <c r="UAN54" s="69"/>
      <c r="UAO54" s="69"/>
      <c r="UAP54" s="69"/>
      <c r="UAQ54" s="69"/>
      <c r="UAR54" s="69"/>
      <c r="UAS54" s="69"/>
      <c r="UAT54" s="69"/>
      <c r="UAU54" s="69"/>
      <c r="UAV54" s="69"/>
      <c r="UAW54" s="69"/>
      <c r="UAX54" s="69"/>
      <c r="UAY54" s="69"/>
      <c r="UAZ54" s="69"/>
      <c r="UBA54" s="69"/>
      <c r="UBB54" s="69"/>
      <c r="UBC54" s="69"/>
      <c r="UBD54" s="69"/>
      <c r="UBE54" s="69"/>
      <c r="UBF54" s="69"/>
      <c r="UBG54" s="69"/>
      <c r="UBH54" s="69"/>
      <c r="UBI54" s="69"/>
      <c r="UBJ54" s="70"/>
      <c r="UBK54" s="71"/>
      <c r="UBL54" s="72"/>
      <c r="UBM54" s="68" t="s">
        <v>86</v>
      </c>
      <c r="UBN54" s="61">
        <f>SUM(UGM37:UGM52)</f>
        <v>0</v>
      </c>
      <c r="UBO54" s="61"/>
      <c r="UBP54" s="62"/>
      <c r="UBQ54" s="62"/>
      <c r="UBR54" s="63"/>
      <c r="UBS54" s="63"/>
      <c r="UBT54" s="63"/>
      <c r="UBU54" s="62"/>
      <c r="UBV54" s="64"/>
      <c r="UBW54" s="65"/>
      <c r="UBX54" s="66"/>
      <c r="UBY54" s="66"/>
      <c r="UBZ54" s="66"/>
      <c r="UCA54" s="67"/>
      <c r="UCB54" s="59"/>
      <c r="UCC54" s="59"/>
      <c r="UCD54" s="59"/>
      <c r="UCE54" s="59"/>
      <c r="UCF54" s="59"/>
      <c r="UCG54" s="59"/>
      <c r="UCH54" s="59"/>
      <c r="UCI54" s="59"/>
      <c r="UCJ54" s="59"/>
      <c r="UCK54" s="59"/>
      <c r="UCL54" s="59"/>
      <c r="UCM54" s="59"/>
      <c r="UCN54" s="59"/>
      <c r="UCO54" s="59"/>
      <c r="UCP54" s="59"/>
      <c r="UCQ54" s="59"/>
      <c r="UCR54" s="59"/>
      <c r="UCS54" s="59"/>
      <c r="UCT54" s="59"/>
      <c r="UCU54" s="59"/>
      <c r="UCV54" s="60"/>
      <c r="UCW54" s="60"/>
      <c r="UCX54" s="69"/>
      <c r="UCY54" s="69"/>
      <c r="UCZ54" s="69"/>
      <c r="UDA54" s="69"/>
      <c r="UDB54" s="69"/>
      <c r="UDC54" s="69"/>
      <c r="UDD54" s="69"/>
      <c r="UDE54" s="69"/>
      <c r="UDF54" s="69"/>
      <c r="UDG54" s="69"/>
      <c r="UDH54" s="69"/>
      <c r="UDI54" s="69"/>
      <c r="UDJ54" s="69"/>
      <c r="UDK54" s="69"/>
      <c r="UDL54" s="69"/>
      <c r="UDM54" s="69"/>
      <c r="UDN54" s="69"/>
      <c r="UDO54" s="69"/>
      <c r="UDP54" s="69"/>
      <c r="UDQ54" s="69"/>
      <c r="UDR54" s="69"/>
      <c r="UDS54" s="69"/>
      <c r="UDT54" s="69"/>
      <c r="UDU54" s="69"/>
      <c r="UDV54" s="70"/>
      <c r="UDW54" s="71"/>
      <c r="UDX54" s="72"/>
      <c r="UDY54" s="68" t="s">
        <v>86</v>
      </c>
      <c r="UDZ54" s="61">
        <f>SUM(UIY37:UIY52)</f>
        <v>0</v>
      </c>
      <c r="UEA54" s="61"/>
      <c r="UEB54" s="62"/>
      <c r="UEC54" s="62"/>
      <c r="UED54" s="63"/>
      <c r="UEE54" s="63"/>
      <c r="UEF54" s="63"/>
      <c r="UEG54" s="62"/>
      <c r="UEH54" s="64"/>
      <c r="UEI54" s="65"/>
      <c r="UEJ54" s="66"/>
      <c r="UEK54" s="66"/>
      <c r="UEL54" s="66"/>
      <c r="UEM54" s="67"/>
      <c r="UEN54" s="59"/>
      <c r="UEO54" s="59"/>
      <c r="UEP54" s="59"/>
      <c r="UEQ54" s="59"/>
      <c r="UER54" s="59"/>
      <c r="UES54" s="59"/>
      <c r="UET54" s="59"/>
      <c r="UEU54" s="59"/>
      <c r="UEV54" s="59"/>
      <c r="UEW54" s="59"/>
      <c r="UEX54" s="59"/>
      <c r="UEY54" s="59"/>
      <c r="UEZ54" s="59"/>
      <c r="UFA54" s="59"/>
      <c r="UFB54" s="59"/>
      <c r="UFC54" s="59"/>
      <c r="UFD54" s="59"/>
      <c r="UFE54" s="59"/>
      <c r="UFF54" s="59"/>
      <c r="UFG54" s="59"/>
      <c r="UFH54" s="60"/>
      <c r="UFI54" s="60"/>
      <c r="UFJ54" s="69"/>
      <c r="UFK54" s="69"/>
      <c r="UFL54" s="69"/>
      <c r="UFM54" s="69"/>
      <c r="UFN54" s="69"/>
      <c r="UFO54" s="69"/>
      <c r="UFP54" s="69"/>
      <c r="UFQ54" s="69"/>
      <c r="UFR54" s="69"/>
      <c r="UFS54" s="69"/>
      <c r="UFT54" s="69"/>
      <c r="UFU54" s="69"/>
      <c r="UFV54" s="69"/>
      <c r="UFW54" s="69"/>
      <c r="UFX54" s="69"/>
      <c r="UFY54" s="69"/>
      <c r="UFZ54" s="69"/>
      <c r="UGA54" s="69"/>
      <c r="UGB54" s="69"/>
      <c r="UGC54" s="69"/>
      <c r="UGD54" s="69"/>
      <c r="UGE54" s="69"/>
      <c r="UGF54" s="69"/>
      <c r="UGG54" s="69"/>
      <c r="UGH54" s="70"/>
      <c r="UGI54" s="71"/>
      <c r="UGJ54" s="72"/>
      <c r="UGK54" s="68" t="s">
        <v>86</v>
      </c>
      <c r="UGL54" s="61">
        <f>SUM(ULK37:ULK52)</f>
        <v>0</v>
      </c>
      <c r="UGM54" s="61"/>
      <c r="UGN54" s="62"/>
      <c r="UGO54" s="62"/>
      <c r="UGP54" s="63"/>
      <c r="UGQ54" s="63"/>
      <c r="UGR54" s="63"/>
      <c r="UGS54" s="62"/>
      <c r="UGT54" s="64"/>
      <c r="UGU54" s="65"/>
      <c r="UGV54" s="66"/>
      <c r="UGW54" s="66"/>
      <c r="UGX54" s="66"/>
      <c r="UGY54" s="67"/>
      <c r="UGZ54" s="59"/>
      <c r="UHA54" s="59"/>
      <c r="UHB54" s="59"/>
      <c r="UHC54" s="59"/>
      <c r="UHD54" s="59"/>
      <c r="UHE54" s="59"/>
      <c r="UHF54" s="59"/>
      <c r="UHG54" s="59"/>
      <c r="UHH54" s="59"/>
      <c r="UHI54" s="59"/>
      <c r="UHJ54" s="59"/>
      <c r="UHK54" s="59"/>
      <c r="UHL54" s="59"/>
      <c r="UHM54" s="59"/>
      <c r="UHN54" s="59"/>
      <c r="UHO54" s="59"/>
      <c r="UHP54" s="59"/>
      <c r="UHQ54" s="59"/>
      <c r="UHR54" s="59"/>
      <c r="UHS54" s="59"/>
      <c r="UHT54" s="60"/>
      <c r="UHU54" s="60"/>
      <c r="UHV54" s="69"/>
      <c r="UHW54" s="69"/>
      <c r="UHX54" s="69"/>
      <c r="UHY54" s="69"/>
      <c r="UHZ54" s="69"/>
      <c r="UIA54" s="69"/>
      <c r="UIB54" s="69"/>
      <c r="UIC54" s="69"/>
      <c r="UID54" s="69"/>
      <c r="UIE54" s="69"/>
      <c r="UIF54" s="69"/>
      <c r="UIG54" s="69"/>
      <c r="UIH54" s="69"/>
      <c r="UII54" s="69"/>
      <c r="UIJ54" s="69"/>
      <c r="UIK54" s="69"/>
      <c r="UIL54" s="69"/>
      <c r="UIM54" s="69"/>
      <c r="UIN54" s="69"/>
      <c r="UIO54" s="69"/>
      <c r="UIP54" s="69"/>
      <c r="UIQ54" s="69"/>
      <c r="UIR54" s="69"/>
      <c r="UIS54" s="69"/>
      <c r="UIT54" s="70"/>
      <c r="UIU54" s="71"/>
      <c r="UIV54" s="72"/>
      <c r="UIW54" s="68" t="s">
        <v>86</v>
      </c>
      <c r="UIX54" s="61">
        <f>SUM(UNW37:UNW52)</f>
        <v>0</v>
      </c>
      <c r="UIY54" s="61"/>
      <c r="UIZ54" s="62"/>
      <c r="UJA54" s="62"/>
      <c r="UJB54" s="63"/>
      <c r="UJC54" s="63"/>
      <c r="UJD54" s="63"/>
      <c r="UJE54" s="62"/>
      <c r="UJF54" s="64"/>
      <c r="UJG54" s="65"/>
      <c r="UJH54" s="66"/>
      <c r="UJI54" s="66"/>
      <c r="UJJ54" s="66"/>
      <c r="UJK54" s="67"/>
      <c r="UJL54" s="59"/>
      <c r="UJM54" s="59"/>
      <c r="UJN54" s="59"/>
      <c r="UJO54" s="59"/>
      <c r="UJP54" s="59"/>
      <c r="UJQ54" s="59"/>
      <c r="UJR54" s="59"/>
      <c r="UJS54" s="59"/>
      <c r="UJT54" s="59"/>
      <c r="UJU54" s="59"/>
      <c r="UJV54" s="59"/>
      <c r="UJW54" s="59"/>
      <c r="UJX54" s="59"/>
      <c r="UJY54" s="59"/>
      <c r="UJZ54" s="59"/>
      <c r="UKA54" s="59"/>
      <c r="UKB54" s="59"/>
      <c r="UKC54" s="59"/>
      <c r="UKD54" s="59"/>
      <c r="UKE54" s="59"/>
      <c r="UKF54" s="60"/>
      <c r="UKG54" s="60"/>
      <c r="UKH54" s="69"/>
      <c r="UKI54" s="69"/>
      <c r="UKJ54" s="69"/>
      <c r="UKK54" s="69"/>
      <c r="UKL54" s="69"/>
      <c r="UKM54" s="69"/>
      <c r="UKN54" s="69"/>
      <c r="UKO54" s="69"/>
      <c r="UKP54" s="69"/>
      <c r="UKQ54" s="69"/>
      <c r="UKR54" s="69"/>
      <c r="UKS54" s="69"/>
      <c r="UKT54" s="69"/>
      <c r="UKU54" s="69"/>
      <c r="UKV54" s="69"/>
      <c r="UKW54" s="69"/>
      <c r="UKX54" s="69"/>
      <c r="UKY54" s="69"/>
      <c r="UKZ54" s="69"/>
      <c r="ULA54" s="69"/>
      <c r="ULB54" s="69"/>
      <c r="ULC54" s="69"/>
      <c r="ULD54" s="69"/>
      <c r="ULE54" s="69"/>
      <c r="ULF54" s="70"/>
      <c r="ULG54" s="71"/>
      <c r="ULH54" s="72"/>
      <c r="ULI54" s="68" t="s">
        <v>86</v>
      </c>
      <c r="ULJ54" s="61">
        <f>SUM(UQI37:UQI52)</f>
        <v>0</v>
      </c>
      <c r="ULK54" s="61"/>
      <c r="ULL54" s="62"/>
      <c r="ULM54" s="62"/>
      <c r="ULN54" s="63"/>
      <c r="ULO54" s="63"/>
      <c r="ULP54" s="63"/>
      <c r="ULQ54" s="62"/>
      <c r="ULR54" s="64"/>
      <c r="ULS54" s="65"/>
      <c r="ULT54" s="66"/>
      <c r="ULU54" s="66"/>
      <c r="ULV54" s="66"/>
      <c r="ULW54" s="67"/>
      <c r="ULX54" s="59"/>
      <c r="ULY54" s="59"/>
      <c r="ULZ54" s="59"/>
      <c r="UMA54" s="59"/>
      <c r="UMB54" s="59"/>
      <c r="UMC54" s="59"/>
      <c r="UMD54" s="59"/>
      <c r="UME54" s="59"/>
      <c r="UMF54" s="59"/>
      <c r="UMG54" s="59"/>
      <c r="UMH54" s="59"/>
      <c r="UMI54" s="59"/>
      <c r="UMJ54" s="59"/>
      <c r="UMK54" s="59"/>
      <c r="UML54" s="59"/>
      <c r="UMM54" s="59"/>
      <c r="UMN54" s="59"/>
      <c r="UMO54" s="59"/>
      <c r="UMP54" s="59"/>
      <c r="UMQ54" s="59"/>
      <c r="UMR54" s="60"/>
      <c r="UMS54" s="60"/>
      <c r="UMT54" s="69"/>
      <c r="UMU54" s="69"/>
      <c r="UMV54" s="69"/>
      <c r="UMW54" s="69"/>
      <c r="UMX54" s="69"/>
      <c r="UMY54" s="69"/>
      <c r="UMZ54" s="69"/>
      <c r="UNA54" s="69"/>
      <c r="UNB54" s="69"/>
      <c r="UNC54" s="69"/>
      <c r="UND54" s="69"/>
      <c r="UNE54" s="69"/>
      <c r="UNF54" s="69"/>
      <c r="UNG54" s="69"/>
      <c r="UNH54" s="69"/>
      <c r="UNI54" s="69"/>
      <c r="UNJ54" s="69"/>
      <c r="UNK54" s="69"/>
      <c r="UNL54" s="69"/>
      <c r="UNM54" s="69"/>
      <c r="UNN54" s="69"/>
      <c r="UNO54" s="69"/>
      <c r="UNP54" s="69"/>
      <c r="UNQ54" s="69"/>
      <c r="UNR54" s="70"/>
      <c r="UNS54" s="71"/>
      <c r="UNT54" s="72"/>
      <c r="UNU54" s="68" t="s">
        <v>86</v>
      </c>
      <c r="UNV54" s="61">
        <f>SUM(USU37:USU52)</f>
        <v>0</v>
      </c>
      <c r="UNW54" s="61"/>
      <c r="UNX54" s="62"/>
      <c r="UNY54" s="62"/>
      <c r="UNZ54" s="63"/>
      <c r="UOA54" s="63"/>
      <c r="UOB54" s="63"/>
      <c r="UOC54" s="62"/>
      <c r="UOD54" s="64"/>
      <c r="UOE54" s="65"/>
      <c r="UOF54" s="66"/>
      <c r="UOG54" s="66"/>
      <c r="UOH54" s="66"/>
      <c r="UOI54" s="67"/>
      <c r="UOJ54" s="59"/>
      <c r="UOK54" s="59"/>
      <c r="UOL54" s="59"/>
      <c r="UOM54" s="59"/>
      <c r="UON54" s="59"/>
      <c r="UOO54" s="59"/>
      <c r="UOP54" s="59"/>
      <c r="UOQ54" s="59"/>
      <c r="UOR54" s="59"/>
      <c r="UOS54" s="59"/>
      <c r="UOT54" s="59"/>
      <c r="UOU54" s="59"/>
      <c r="UOV54" s="59"/>
      <c r="UOW54" s="59"/>
      <c r="UOX54" s="59"/>
      <c r="UOY54" s="59"/>
      <c r="UOZ54" s="59"/>
      <c r="UPA54" s="59"/>
      <c r="UPB54" s="59"/>
      <c r="UPC54" s="59"/>
      <c r="UPD54" s="60"/>
      <c r="UPE54" s="60"/>
      <c r="UPF54" s="69"/>
      <c r="UPG54" s="69"/>
      <c r="UPH54" s="69"/>
      <c r="UPI54" s="69"/>
      <c r="UPJ54" s="69"/>
      <c r="UPK54" s="69"/>
      <c r="UPL54" s="69"/>
      <c r="UPM54" s="69"/>
      <c r="UPN54" s="69"/>
      <c r="UPO54" s="69"/>
      <c r="UPP54" s="69"/>
      <c r="UPQ54" s="69"/>
      <c r="UPR54" s="69"/>
      <c r="UPS54" s="69"/>
      <c r="UPT54" s="69"/>
      <c r="UPU54" s="69"/>
      <c r="UPV54" s="69"/>
      <c r="UPW54" s="69"/>
      <c r="UPX54" s="69"/>
      <c r="UPY54" s="69"/>
      <c r="UPZ54" s="69"/>
      <c r="UQA54" s="69"/>
      <c r="UQB54" s="69"/>
      <c r="UQC54" s="69"/>
      <c r="UQD54" s="70"/>
      <c r="UQE54" s="71"/>
      <c r="UQF54" s="72"/>
      <c r="UQG54" s="68" t="s">
        <v>86</v>
      </c>
      <c r="UQH54" s="61">
        <f>SUM(UVG37:UVG52)</f>
        <v>0</v>
      </c>
      <c r="UQI54" s="61"/>
      <c r="UQJ54" s="62"/>
      <c r="UQK54" s="62"/>
      <c r="UQL54" s="63"/>
      <c r="UQM54" s="63"/>
      <c r="UQN54" s="63"/>
      <c r="UQO54" s="62"/>
      <c r="UQP54" s="64"/>
      <c r="UQQ54" s="65"/>
      <c r="UQR54" s="66"/>
      <c r="UQS54" s="66"/>
      <c r="UQT54" s="66"/>
      <c r="UQU54" s="67"/>
      <c r="UQV54" s="59"/>
      <c r="UQW54" s="59"/>
      <c r="UQX54" s="59"/>
      <c r="UQY54" s="59"/>
      <c r="UQZ54" s="59"/>
      <c r="URA54" s="59"/>
      <c r="URB54" s="59"/>
      <c r="URC54" s="59"/>
      <c r="URD54" s="59"/>
      <c r="URE54" s="59"/>
      <c r="URF54" s="59"/>
      <c r="URG54" s="59"/>
      <c r="URH54" s="59"/>
      <c r="URI54" s="59"/>
      <c r="URJ54" s="59"/>
      <c r="URK54" s="59"/>
      <c r="URL54" s="59"/>
      <c r="URM54" s="59"/>
      <c r="URN54" s="59"/>
      <c r="URO54" s="59"/>
      <c r="URP54" s="60"/>
      <c r="URQ54" s="60"/>
      <c r="URR54" s="69"/>
      <c r="URS54" s="69"/>
      <c r="URT54" s="69"/>
      <c r="URU54" s="69"/>
      <c r="URV54" s="69"/>
      <c r="URW54" s="69"/>
      <c r="URX54" s="69"/>
      <c r="URY54" s="69"/>
      <c r="URZ54" s="69"/>
      <c r="USA54" s="69"/>
      <c r="USB54" s="69"/>
      <c r="USC54" s="69"/>
      <c r="USD54" s="69"/>
      <c r="USE54" s="69"/>
      <c r="USF54" s="69"/>
      <c r="USG54" s="69"/>
      <c r="USH54" s="69"/>
      <c r="USI54" s="69"/>
      <c r="USJ54" s="69"/>
      <c r="USK54" s="69"/>
      <c r="USL54" s="69"/>
      <c r="USM54" s="69"/>
      <c r="USN54" s="69"/>
      <c r="USO54" s="69"/>
      <c r="USP54" s="70"/>
      <c r="USQ54" s="71"/>
      <c r="USR54" s="72"/>
      <c r="USS54" s="68" t="s">
        <v>86</v>
      </c>
      <c r="UST54" s="61">
        <f>SUM(UXS37:UXS52)</f>
        <v>0</v>
      </c>
      <c r="USU54" s="61"/>
      <c r="USV54" s="62"/>
      <c r="USW54" s="62"/>
      <c r="USX54" s="63"/>
      <c r="USY54" s="63"/>
      <c r="USZ54" s="63"/>
      <c r="UTA54" s="62"/>
      <c r="UTB54" s="64"/>
      <c r="UTC54" s="65"/>
      <c r="UTD54" s="66"/>
      <c r="UTE54" s="66"/>
      <c r="UTF54" s="66"/>
      <c r="UTG54" s="67"/>
      <c r="UTH54" s="59"/>
      <c r="UTI54" s="59"/>
      <c r="UTJ54" s="59"/>
      <c r="UTK54" s="59"/>
      <c r="UTL54" s="59"/>
      <c r="UTM54" s="59"/>
      <c r="UTN54" s="59"/>
      <c r="UTO54" s="59"/>
      <c r="UTP54" s="59"/>
      <c r="UTQ54" s="59"/>
      <c r="UTR54" s="59"/>
      <c r="UTS54" s="59"/>
      <c r="UTT54" s="59"/>
      <c r="UTU54" s="59"/>
      <c r="UTV54" s="59"/>
      <c r="UTW54" s="59"/>
      <c r="UTX54" s="59"/>
      <c r="UTY54" s="59"/>
      <c r="UTZ54" s="59"/>
      <c r="UUA54" s="59"/>
      <c r="UUB54" s="60"/>
      <c r="UUC54" s="60"/>
      <c r="UUD54" s="69"/>
      <c r="UUE54" s="69"/>
      <c r="UUF54" s="69"/>
      <c r="UUG54" s="69"/>
      <c r="UUH54" s="69"/>
      <c r="UUI54" s="69"/>
      <c r="UUJ54" s="69"/>
      <c r="UUK54" s="69"/>
      <c r="UUL54" s="69"/>
      <c r="UUM54" s="69"/>
      <c r="UUN54" s="69"/>
      <c r="UUO54" s="69"/>
      <c r="UUP54" s="69"/>
      <c r="UUQ54" s="69"/>
      <c r="UUR54" s="69"/>
      <c r="UUS54" s="69"/>
      <c r="UUT54" s="69"/>
      <c r="UUU54" s="69"/>
      <c r="UUV54" s="69"/>
      <c r="UUW54" s="69"/>
      <c r="UUX54" s="69"/>
      <c r="UUY54" s="69"/>
      <c r="UUZ54" s="69"/>
      <c r="UVA54" s="69"/>
      <c r="UVB54" s="70"/>
      <c r="UVC54" s="71"/>
      <c r="UVD54" s="72"/>
      <c r="UVE54" s="68" t="s">
        <v>86</v>
      </c>
      <c r="UVF54" s="61">
        <f>SUM(VAE37:VAE52)</f>
        <v>0</v>
      </c>
      <c r="UVG54" s="61"/>
      <c r="UVH54" s="62"/>
      <c r="UVI54" s="62"/>
      <c r="UVJ54" s="63"/>
      <c r="UVK54" s="63"/>
      <c r="UVL54" s="63"/>
      <c r="UVM54" s="62"/>
      <c r="UVN54" s="64"/>
      <c r="UVO54" s="65"/>
      <c r="UVP54" s="66"/>
      <c r="UVQ54" s="66"/>
      <c r="UVR54" s="66"/>
      <c r="UVS54" s="67"/>
      <c r="UVT54" s="59"/>
      <c r="UVU54" s="59"/>
      <c r="UVV54" s="59"/>
      <c r="UVW54" s="59"/>
      <c r="UVX54" s="59"/>
      <c r="UVY54" s="59"/>
      <c r="UVZ54" s="59"/>
      <c r="UWA54" s="59"/>
      <c r="UWB54" s="59"/>
      <c r="UWC54" s="59"/>
      <c r="UWD54" s="59"/>
      <c r="UWE54" s="59"/>
      <c r="UWF54" s="59"/>
      <c r="UWG54" s="59"/>
      <c r="UWH54" s="59"/>
      <c r="UWI54" s="59"/>
      <c r="UWJ54" s="59"/>
      <c r="UWK54" s="59"/>
      <c r="UWL54" s="59"/>
      <c r="UWM54" s="59"/>
      <c r="UWN54" s="60"/>
      <c r="UWO54" s="60"/>
      <c r="UWP54" s="69"/>
      <c r="UWQ54" s="69"/>
      <c r="UWR54" s="69"/>
      <c r="UWS54" s="69"/>
      <c r="UWT54" s="69"/>
      <c r="UWU54" s="69"/>
      <c r="UWV54" s="69"/>
      <c r="UWW54" s="69"/>
      <c r="UWX54" s="69"/>
      <c r="UWY54" s="69"/>
      <c r="UWZ54" s="69"/>
      <c r="UXA54" s="69"/>
      <c r="UXB54" s="69"/>
      <c r="UXC54" s="69"/>
      <c r="UXD54" s="69"/>
      <c r="UXE54" s="69"/>
      <c r="UXF54" s="69"/>
      <c r="UXG54" s="69"/>
      <c r="UXH54" s="69"/>
      <c r="UXI54" s="69"/>
      <c r="UXJ54" s="69"/>
      <c r="UXK54" s="69"/>
      <c r="UXL54" s="69"/>
      <c r="UXM54" s="69"/>
      <c r="UXN54" s="70"/>
      <c r="UXO54" s="71"/>
      <c r="UXP54" s="72"/>
      <c r="UXQ54" s="68" t="s">
        <v>86</v>
      </c>
      <c r="UXR54" s="61">
        <f>SUM(VCQ37:VCQ52)</f>
        <v>0</v>
      </c>
      <c r="UXS54" s="61"/>
      <c r="UXT54" s="62"/>
      <c r="UXU54" s="62"/>
      <c r="UXV54" s="63"/>
      <c r="UXW54" s="63"/>
      <c r="UXX54" s="63"/>
      <c r="UXY54" s="62"/>
      <c r="UXZ54" s="64"/>
      <c r="UYA54" s="65"/>
      <c r="UYB54" s="66"/>
      <c r="UYC54" s="66"/>
      <c r="UYD54" s="66"/>
      <c r="UYE54" s="67"/>
      <c r="UYF54" s="59"/>
      <c r="UYG54" s="59"/>
      <c r="UYH54" s="59"/>
      <c r="UYI54" s="59"/>
      <c r="UYJ54" s="59"/>
      <c r="UYK54" s="59"/>
      <c r="UYL54" s="59"/>
      <c r="UYM54" s="59"/>
      <c r="UYN54" s="59"/>
      <c r="UYO54" s="59"/>
      <c r="UYP54" s="59"/>
      <c r="UYQ54" s="59"/>
      <c r="UYR54" s="59"/>
      <c r="UYS54" s="59"/>
      <c r="UYT54" s="59"/>
      <c r="UYU54" s="59"/>
      <c r="UYV54" s="59"/>
      <c r="UYW54" s="59"/>
      <c r="UYX54" s="59"/>
      <c r="UYY54" s="59"/>
      <c r="UYZ54" s="60"/>
      <c r="UZA54" s="60"/>
      <c r="UZB54" s="69"/>
      <c r="UZC54" s="69"/>
      <c r="UZD54" s="69"/>
      <c r="UZE54" s="69"/>
      <c r="UZF54" s="69"/>
      <c r="UZG54" s="69"/>
      <c r="UZH54" s="69"/>
      <c r="UZI54" s="69"/>
      <c r="UZJ54" s="69"/>
      <c r="UZK54" s="69"/>
      <c r="UZL54" s="69"/>
      <c r="UZM54" s="69"/>
      <c r="UZN54" s="69"/>
      <c r="UZO54" s="69"/>
      <c r="UZP54" s="69"/>
      <c r="UZQ54" s="69"/>
      <c r="UZR54" s="69"/>
      <c r="UZS54" s="69"/>
      <c r="UZT54" s="69"/>
      <c r="UZU54" s="69"/>
      <c r="UZV54" s="69"/>
      <c r="UZW54" s="69"/>
      <c r="UZX54" s="69"/>
      <c r="UZY54" s="69"/>
      <c r="UZZ54" s="70"/>
      <c r="VAA54" s="71"/>
      <c r="VAB54" s="72"/>
      <c r="VAC54" s="68" t="s">
        <v>86</v>
      </c>
      <c r="VAD54" s="61">
        <f>SUM(VFC37:VFC52)</f>
        <v>0</v>
      </c>
      <c r="VAE54" s="61"/>
      <c r="VAF54" s="62"/>
      <c r="VAG54" s="62"/>
      <c r="VAH54" s="63"/>
      <c r="VAI54" s="63"/>
      <c r="VAJ54" s="63"/>
      <c r="VAK54" s="62"/>
      <c r="VAL54" s="64"/>
      <c r="VAM54" s="65"/>
      <c r="VAN54" s="66"/>
      <c r="VAO54" s="66"/>
      <c r="VAP54" s="66"/>
      <c r="VAQ54" s="67"/>
      <c r="VAR54" s="59"/>
      <c r="VAS54" s="59"/>
      <c r="VAT54" s="59"/>
      <c r="VAU54" s="59"/>
      <c r="VAV54" s="59"/>
      <c r="VAW54" s="59"/>
      <c r="VAX54" s="59"/>
      <c r="VAY54" s="59"/>
      <c r="VAZ54" s="59"/>
      <c r="VBA54" s="59"/>
      <c r="VBB54" s="59"/>
      <c r="VBC54" s="59"/>
      <c r="VBD54" s="59"/>
      <c r="VBE54" s="59"/>
      <c r="VBF54" s="59"/>
      <c r="VBG54" s="59"/>
      <c r="VBH54" s="59"/>
      <c r="VBI54" s="59"/>
      <c r="VBJ54" s="59"/>
      <c r="VBK54" s="59"/>
      <c r="VBL54" s="60"/>
      <c r="VBM54" s="60"/>
      <c r="VBN54" s="69"/>
      <c r="VBO54" s="69"/>
      <c r="VBP54" s="69"/>
      <c r="VBQ54" s="69"/>
      <c r="VBR54" s="69"/>
      <c r="VBS54" s="69"/>
      <c r="VBT54" s="69"/>
      <c r="VBU54" s="69"/>
      <c r="VBV54" s="69"/>
      <c r="VBW54" s="69"/>
      <c r="VBX54" s="69"/>
      <c r="VBY54" s="69"/>
      <c r="VBZ54" s="69"/>
      <c r="VCA54" s="69"/>
      <c r="VCB54" s="69"/>
      <c r="VCC54" s="69"/>
      <c r="VCD54" s="69"/>
      <c r="VCE54" s="69"/>
      <c r="VCF54" s="69"/>
      <c r="VCG54" s="69"/>
      <c r="VCH54" s="69"/>
      <c r="VCI54" s="69"/>
      <c r="VCJ54" s="69"/>
      <c r="VCK54" s="69"/>
      <c r="VCL54" s="70"/>
      <c r="VCM54" s="71"/>
      <c r="VCN54" s="72"/>
      <c r="VCO54" s="68" t="s">
        <v>86</v>
      </c>
      <c r="VCP54" s="61">
        <f>SUM(VHO37:VHO52)</f>
        <v>0</v>
      </c>
      <c r="VCQ54" s="61"/>
      <c r="VCR54" s="62"/>
      <c r="VCS54" s="62"/>
      <c r="VCT54" s="63"/>
      <c r="VCU54" s="63"/>
      <c r="VCV54" s="63"/>
      <c r="VCW54" s="62"/>
      <c r="VCX54" s="64"/>
      <c r="VCY54" s="65"/>
      <c r="VCZ54" s="66"/>
      <c r="VDA54" s="66"/>
      <c r="VDB54" s="66"/>
      <c r="VDC54" s="67"/>
      <c r="VDD54" s="59"/>
      <c r="VDE54" s="59"/>
      <c r="VDF54" s="59"/>
      <c r="VDG54" s="59"/>
      <c r="VDH54" s="59"/>
      <c r="VDI54" s="59"/>
      <c r="VDJ54" s="59"/>
      <c r="VDK54" s="59"/>
      <c r="VDL54" s="59"/>
      <c r="VDM54" s="59"/>
      <c r="VDN54" s="59"/>
      <c r="VDO54" s="59"/>
      <c r="VDP54" s="59"/>
      <c r="VDQ54" s="59"/>
      <c r="VDR54" s="59"/>
      <c r="VDS54" s="59"/>
      <c r="VDT54" s="59"/>
      <c r="VDU54" s="59"/>
      <c r="VDV54" s="59"/>
      <c r="VDW54" s="59"/>
      <c r="VDX54" s="60"/>
      <c r="VDY54" s="60"/>
      <c r="VDZ54" s="69"/>
      <c r="VEA54" s="69"/>
      <c r="VEB54" s="69"/>
      <c r="VEC54" s="69"/>
      <c r="VED54" s="69"/>
      <c r="VEE54" s="69"/>
      <c r="VEF54" s="69"/>
      <c r="VEG54" s="69"/>
      <c r="VEH54" s="69"/>
      <c r="VEI54" s="69"/>
      <c r="VEJ54" s="69"/>
      <c r="VEK54" s="69"/>
      <c r="VEL54" s="69"/>
      <c r="VEM54" s="69"/>
      <c r="VEN54" s="69"/>
      <c r="VEO54" s="69"/>
      <c r="VEP54" s="69"/>
      <c r="VEQ54" s="69"/>
      <c r="VER54" s="69"/>
      <c r="VES54" s="69"/>
      <c r="VET54" s="69"/>
      <c r="VEU54" s="69"/>
      <c r="VEV54" s="69"/>
      <c r="VEW54" s="69"/>
      <c r="VEX54" s="70"/>
      <c r="VEY54" s="71"/>
      <c r="VEZ54" s="72"/>
      <c r="VFA54" s="68" t="s">
        <v>86</v>
      </c>
      <c r="VFB54" s="61">
        <f>SUM(VKA37:VKA52)</f>
        <v>0</v>
      </c>
      <c r="VFC54" s="61"/>
      <c r="VFD54" s="62"/>
      <c r="VFE54" s="62"/>
      <c r="VFF54" s="63"/>
      <c r="VFG54" s="63"/>
      <c r="VFH54" s="63"/>
      <c r="VFI54" s="62"/>
      <c r="VFJ54" s="64"/>
      <c r="VFK54" s="65"/>
      <c r="VFL54" s="66"/>
      <c r="VFM54" s="66"/>
      <c r="VFN54" s="66"/>
      <c r="VFO54" s="67"/>
      <c r="VFP54" s="59"/>
      <c r="VFQ54" s="59"/>
      <c r="VFR54" s="59"/>
      <c r="VFS54" s="59"/>
      <c r="VFT54" s="59"/>
      <c r="VFU54" s="59"/>
      <c r="VFV54" s="59"/>
      <c r="VFW54" s="59"/>
      <c r="VFX54" s="59"/>
      <c r="VFY54" s="59"/>
      <c r="VFZ54" s="59"/>
      <c r="VGA54" s="59"/>
      <c r="VGB54" s="59"/>
      <c r="VGC54" s="59"/>
      <c r="VGD54" s="59"/>
      <c r="VGE54" s="59"/>
      <c r="VGF54" s="59"/>
      <c r="VGG54" s="59"/>
      <c r="VGH54" s="59"/>
      <c r="VGI54" s="59"/>
      <c r="VGJ54" s="60"/>
      <c r="VGK54" s="60"/>
      <c r="VGL54" s="69"/>
      <c r="VGM54" s="69"/>
      <c r="VGN54" s="69"/>
      <c r="VGO54" s="69"/>
      <c r="VGP54" s="69"/>
      <c r="VGQ54" s="69"/>
      <c r="VGR54" s="69"/>
      <c r="VGS54" s="69"/>
      <c r="VGT54" s="69"/>
      <c r="VGU54" s="69"/>
      <c r="VGV54" s="69"/>
      <c r="VGW54" s="69"/>
      <c r="VGX54" s="69"/>
      <c r="VGY54" s="69"/>
      <c r="VGZ54" s="69"/>
      <c r="VHA54" s="69"/>
      <c r="VHB54" s="69"/>
      <c r="VHC54" s="69"/>
      <c r="VHD54" s="69"/>
      <c r="VHE54" s="69"/>
      <c r="VHF54" s="69"/>
      <c r="VHG54" s="69"/>
      <c r="VHH54" s="69"/>
      <c r="VHI54" s="69"/>
      <c r="VHJ54" s="70"/>
      <c r="VHK54" s="71"/>
      <c r="VHL54" s="72"/>
      <c r="VHM54" s="68" t="s">
        <v>86</v>
      </c>
      <c r="VHN54" s="61">
        <f>SUM(VMM37:VMM52)</f>
        <v>0</v>
      </c>
      <c r="VHO54" s="61"/>
      <c r="VHP54" s="62"/>
      <c r="VHQ54" s="62"/>
      <c r="VHR54" s="63"/>
      <c r="VHS54" s="63"/>
      <c r="VHT54" s="63"/>
      <c r="VHU54" s="62"/>
      <c r="VHV54" s="64"/>
      <c r="VHW54" s="65"/>
      <c r="VHX54" s="66"/>
      <c r="VHY54" s="66"/>
      <c r="VHZ54" s="66"/>
      <c r="VIA54" s="67"/>
      <c r="VIB54" s="59"/>
      <c r="VIC54" s="59"/>
      <c r="VID54" s="59"/>
      <c r="VIE54" s="59"/>
      <c r="VIF54" s="59"/>
      <c r="VIG54" s="59"/>
      <c r="VIH54" s="59"/>
      <c r="VII54" s="59"/>
      <c r="VIJ54" s="59"/>
      <c r="VIK54" s="59"/>
      <c r="VIL54" s="59"/>
      <c r="VIM54" s="59"/>
      <c r="VIN54" s="59"/>
      <c r="VIO54" s="59"/>
      <c r="VIP54" s="59"/>
      <c r="VIQ54" s="59"/>
      <c r="VIR54" s="59"/>
      <c r="VIS54" s="59"/>
      <c r="VIT54" s="59"/>
      <c r="VIU54" s="59"/>
      <c r="VIV54" s="60"/>
      <c r="VIW54" s="60"/>
      <c r="VIX54" s="69"/>
      <c r="VIY54" s="69"/>
      <c r="VIZ54" s="69"/>
      <c r="VJA54" s="69"/>
      <c r="VJB54" s="69"/>
      <c r="VJC54" s="69"/>
      <c r="VJD54" s="69"/>
      <c r="VJE54" s="69"/>
      <c r="VJF54" s="69"/>
      <c r="VJG54" s="69"/>
      <c r="VJH54" s="69"/>
      <c r="VJI54" s="69"/>
      <c r="VJJ54" s="69"/>
      <c r="VJK54" s="69"/>
      <c r="VJL54" s="69"/>
      <c r="VJM54" s="69"/>
      <c r="VJN54" s="69"/>
      <c r="VJO54" s="69"/>
      <c r="VJP54" s="69"/>
      <c r="VJQ54" s="69"/>
      <c r="VJR54" s="69"/>
      <c r="VJS54" s="69"/>
      <c r="VJT54" s="69"/>
      <c r="VJU54" s="69"/>
      <c r="VJV54" s="70"/>
      <c r="VJW54" s="71"/>
      <c r="VJX54" s="72"/>
      <c r="VJY54" s="68" t="s">
        <v>86</v>
      </c>
      <c r="VJZ54" s="61">
        <f>SUM(VOY37:VOY52)</f>
        <v>0</v>
      </c>
      <c r="VKA54" s="61"/>
      <c r="VKB54" s="62"/>
      <c r="VKC54" s="62"/>
      <c r="VKD54" s="63"/>
      <c r="VKE54" s="63"/>
      <c r="VKF54" s="63"/>
      <c r="VKG54" s="62"/>
      <c r="VKH54" s="64"/>
      <c r="VKI54" s="65"/>
      <c r="VKJ54" s="66"/>
      <c r="VKK54" s="66"/>
      <c r="VKL54" s="66"/>
      <c r="VKM54" s="67"/>
      <c r="VKN54" s="59"/>
      <c r="VKO54" s="59"/>
      <c r="VKP54" s="59"/>
      <c r="VKQ54" s="59"/>
      <c r="VKR54" s="59"/>
      <c r="VKS54" s="59"/>
      <c r="VKT54" s="59"/>
      <c r="VKU54" s="59"/>
      <c r="VKV54" s="59"/>
      <c r="VKW54" s="59"/>
      <c r="VKX54" s="59"/>
      <c r="VKY54" s="59"/>
      <c r="VKZ54" s="59"/>
      <c r="VLA54" s="59"/>
      <c r="VLB54" s="59"/>
      <c r="VLC54" s="59"/>
      <c r="VLD54" s="59"/>
      <c r="VLE54" s="59"/>
      <c r="VLF54" s="59"/>
      <c r="VLG54" s="59"/>
      <c r="VLH54" s="60"/>
      <c r="VLI54" s="60"/>
      <c r="VLJ54" s="69"/>
      <c r="VLK54" s="69"/>
      <c r="VLL54" s="69"/>
      <c r="VLM54" s="69"/>
      <c r="VLN54" s="69"/>
      <c r="VLO54" s="69"/>
      <c r="VLP54" s="69"/>
      <c r="VLQ54" s="69"/>
      <c r="VLR54" s="69"/>
      <c r="VLS54" s="69"/>
      <c r="VLT54" s="69"/>
      <c r="VLU54" s="69"/>
      <c r="VLV54" s="69"/>
      <c r="VLW54" s="69"/>
      <c r="VLX54" s="69"/>
      <c r="VLY54" s="69"/>
      <c r="VLZ54" s="69"/>
      <c r="VMA54" s="69"/>
      <c r="VMB54" s="69"/>
      <c r="VMC54" s="69"/>
      <c r="VMD54" s="69"/>
      <c r="VME54" s="69"/>
      <c r="VMF54" s="69"/>
      <c r="VMG54" s="69"/>
      <c r="VMH54" s="70"/>
      <c r="VMI54" s="71"/>
      <c r="VMJ54" s="72"/>
      <c r="VMK54" s="68" t="s">
        <v>86</v>
      </c>
      <c r="VML54" s="61">
        <f>SUM(VRK37:VRK52)</f>
        <v>0</v>
      </c>
      <c r="VMM54" s="61"/>
      <c r="VMN54" s="62"/>
      <c r="VMO54" s="62"/>
      <c r="VMP54" s="63"/>
      <c r="VMQ54" s="63"/>
      <c r="VMR54" s="63"/>
      <c r="VMS54" s="62"/>
      <c r="VMT54" s="64"/>
      <c r="VMU54" s="65"/>
      <c r="VMV54" s="66"/>
      <c r="VMW54" s="66"/>
      <c r="VMX54" s="66"/>
      <c r="VMY54" s="67"/>
      <c r="VMZ54" s="59"/>
      <c r="VNA54" s="59"/>
      <c r="VNB54" s="59"/>
      <c r="VNC54" s="59"/>
      <c r="VND54" s="59"/>
      <c r="VNE54" s="59"/>
      <c r="VNF54" s="59"/>
      <c r="VNG54" s="59"/>
      <c r="VNH54" s="59"/>
      <c r="VNI54" s="59"/>
      <c r="VNJ54" s="59"/>
      <c r="VNK54" s="59"/>
      <c r="VNL54" s="59"/>
      <c r="VNM54" s="59"/>
      <c r="VNN54" s="59"/>
      <c r="VNO54" s="59"/>
      <c r="VNP54" s="59"/>
      <c r="VNQ54" s="59"/>
      <c r="VNR54" s="59"/>
      <c r="VNS54" s="59"/>
      <c r="VNT54" s="60"/>
      <c r="VNU54" s="60"/>
      <c r="VNV54" s="69"/>
      <c r="VNW54" s="69"/>
      <c r="VNX54" s="69"/>
      <c r="VNY54" s="69"/>
      <c r="VNZ54" s="69"/>
      <c r="VOA54" s="69"/>
      <c r="VOB54" s="69"/>
      <c r="VOC54" s="69"/>
      <c r="VOD54" s="69"/>
      <c r="VOE54" s="69"/>
      <c r="VOF54" s="69"/>
      <c r="VOG54" s="69"/>
      <c r="VOH54" s="69"/>
      <c r="VOI54" s="69"/>
      <c r="VOJ54" s="69"/>
      <c r="VOK54" s="69"/>
      <c r="VOL54" s="69"/>
      <c r="VOM54" s="69"/>
      <c r="VON54" s="69"/>
      <c r="VOO54" s="69"/>
      <c r="VOP54" s="69"/>
      <c r="VOQ54" s="69"/>
      <c r="VOR54" s="69"/>
      <c r="VOS54" s="69"/>
      <c r="VOT54" s="70"/>
      <c r="VOU54" s="71"/>
      <c r="VOV54" s="72"/>
      <c r="VOW54" s="68" t="s">
        <v>86</v>
      </c>
      <c r="VOX54" s="61">
        <f>SUM(VTW37:VTW52)</f>
        <v>0</v>
      </c>
      <c r="VOY54" s="61"/>
      <c r="VOZ54" s="62"/>
      <c r="VPA54" s="62"/>
      <c r="VPB54" s="63"/>
      <c r="VPC54" s="63"/>
      <c r="VPD54" s="63"/>
      <c r="VPE54" s="62"/>
      <c r="VPF54" s="64"/>
      <c r="VPG54" s="65"/>
      <c r="VPH54" s="66"/>
      <c r="VPI54" s="66"/>
      <c r="VPJ54" s="66"/>
      <c r="VPK54" s="67"/>
      <c r="VPL54" s="59"/>
      <c r="VPM54" s="59"/>
      <c r="VPN54" s="59"/>
      <c r="VPO54" s="59"/>
      <c r="VPP54" s="59"/>
      <c r="VPQ54" s="59"/>
      <c r="VPR54" s="59"/>
      <c r="VPS54" s="59"/>
      <c r="VPT54" s="59"/>
      <c r="VPU54" s="59"/>
      <c r="VPV54" s="59"/>
      <c r="VPW54" s="59"/>
      <c r="VPX54" s="59"/>
      <c r="VPY54" s="59"/>
      <c r="VPZ54" s="59"/>
      <c r="VQA54" s="59"/>
      <c r="VQB54" s="59"/>
      <c r="VQC54" s="59"/>
      <c r="VQD54" s="59"/>
      <c r="VQE54" s="59"/>
      <c r="VQF54" s="60"/>
      <c r="VQG54" s="60"/>
      <c r="VQH54" s="69"/>
      <c r="VQI54" s="69"/>
      <c r="VQJ54" s="69"/>
      <c r="VQK54" s="69"/>
      <c r="VQL54" s="69"/>
      <c r="VQM54" s="69"/>
      <c r="VQN54" s="69"/>
      <c r="VQO54" s="69"/>
      <c r="VQP54" s="69"/>
      <c r="VQQ54" s="69"/>
      <c r="VQR54" s="69"/>
      <c r="VQS54" s="69"/>
      <c r="VQT54" s="69"/>
      <c r="VQU54" s="69"/>
      <c r="VQV54" s="69"/>
      <c r="VQW54" s="69"/>
      <c r="VQX54" s="69"/>
      <c r="VQY54" s="69"/>
      <c r="VQZ54" s="69"/>
      <c r="VRA54" s="69"/>
      <c r="VRB54" s="69"/>
      <c r="VRC54" s="69"/>
      <c r="VRD54" s="69"/>
      <c r="VRE54" s="69"/>
      <c r="VRF54" s="70"/>
      <c r="VRG54" s="71"/>
      <c r="VRH54" s="72"/>
      <c r="VRI54" s="68" t="s">
        <v>86</v>
      </c>
      <c r="VRJ54" s="61">
        <f>SUM(VWI37:VWI52)</f>
        <v>0</v>
      </c>
      <c r="VRK54" s="61"/>
      <c r="VRL54" s="62"/>
      <c r="VRM54" s="62"/>
      <c r="VRN54" s="63"/>
      <c r="VRO54" s="63"/>
      <c r="VRP54" s="63"/>
      <c r="VRQ54" s="62"/>
      <c r="VRR54" s="64"/>
      <c r="VRS54" s="65"/>
      <c r="VRT54" s="66"/>
      <c r="VRU54" s="66"/>
      <c r="VRV54" s="66"/>
      <c r="VRW54" s="67"/>
      <c r="VRX54" s="59"/>
      <c r="VRY54" s="59"/>
      <c r="VRZ54" s="59"/>
      <c r="VSA54" s="59"/>
      <c r="VSB54" s="59"/>
      <c r="VSC54" s="59"/>
      <c r="VSD54" s="59"/>
      <c r="VSE54" s="59"/>
      <c r="VSF54" s="59"/>
      <c r="VSG54" s="59"/>
      <c r="VSH54" s="59"/>
      <c r="VSI54" s="59"/>
      <c r="VSJ54" s="59"/>
      <c r="VSK54" s="59"/>
      <c r="VSL54" s="59"/>
      <c r="VSM54" s="59"/>
      <c r="VSN54" s="59"/>
      <c r="VSO54" s="59"/>
      <c r="VSP54" s="59"/>
      <c r="VSQ54" s="59"/>
      <c r="VSR54" s="60"/>
      <c r="VSS54" s="60"/>
      <c r="VST54" s="69"/>
      <c r="VSU54" s="69"/>
      <c r="VSV54" s="69"/>
      <c r="VSW54" s="69"/>
      <c r="VSX54" s="69"/>
      <c r="VSY54" s="69"/>
      <c r="VSZ54" s="69"/>
      <c r="VTA54" s="69"/>
      <c r="VTB54" s="69"/>
      <c r="VTC54" s="69"/>
      <c r="VTD54" s="69"/>
      <c r="VTE54" s="69"/>
      <c r="VTF54" s="69"/>
      <c r="VTG54" s="69"/>
      <c r="VTH54" s="69"/>
      <c r="VTI54" s="69"/>
      <c r="VTJ54" s="69"/>
      <c r="VTK54" s="69"/>
      <c r="VTL54" s="69"/>
      <c r="VTM54" s="69"/>
      <c r="VTN54" s="69"/>
      <c r="VTO54" s="69"/>
      <c r="VTP54" s="69"/>
      <c r="VTQ54" s="69"/>
      <c r="VTR54" s="70"/>
      <c r="VTS54" s="71"/>
      <c r="VTT54" s="72"/>
      <c r="VTU54" s="68" t="s">
        <v>86</v>
      </c>
      <c r="VTV54" s="61">
        <f>SUM(VYU37:VYU52)</f>
        <v>0</v>
      </c>
      <c r="VTW54" s="61"/>
      <c r="VTX54" s="62"/>
      <c r="VTY54" s="62"/>
      <c r="VTZ54" s="63"/>
      <c r="VUA54" s="63"/>
      <c r="VUB54" s="63"/>
      <c r="VUC54" s="62"/>
      <c r="VUD54" s="64"/>
      <c r="VUE54" s="65"/>
      <c r="VUF54" s="66"/>
      <c r="VUG54" s="66"/>
      <c r="VUH54" s="66"/>
      <c r="VUI54" s="67"/>
      <c r="VUJ54" s="59"/>
      <c r="VUK54" s="59"/>
      <c r="VUL54" s="59"/>
      <c r="VUM54" s="59"/>
      <c r="VUN54" s="59"/>
      <c r="VUO54" s="59"/>
      <c r="VUP54" s="59"/>
      <c r="VUQ54" s="59"/>
      <c r="VUR54" s="59"/>
      <c r="VUS54" s="59"/>
      <c r="VUT54" s="59"/>
      <c r="VUU54" s="59"/>
      <c r="VUV54" s="59"/>
      <c r="VUW54" s="59"/>
      <c r="VUX54" s="59"/>
      <c r="VUY54" s="59"/>
      <c r="VUZ54" s="59"/>
      <c r="VVA54" s="59"/>
      <c r="VVB54" s="59"/>
      <c r="VVC54" s="59"/>
      <c r="VVD54" s="60"/>
      <c r="VVE54" s="60"/>
      <c r="VVF54" s="69"/>
      <c r="VVG54" s="69"/>
      <c r="VVH54" s="69"/>
      <c r="VVI54" s="69"/>
      <c r="VVJ54" s="69"/>
      <c r="VVK54" s="69"/>
      <c r="VVL54" s="69"/>
      <c r="VVM54" s="69"/>
      <c r="VVN54" s="69"/>
      <c r="VVO54" s="69"/>
      <c r="VVP54" s="69"/>
      <c r="VVQ54" s="69"/>
      <c r="VVR54" s="69"/>
      <c r="VVS54" s="69"/>
      <c r="VVT54" s="69"/>
      <c r="VVU54" s="69"/>
      <c r="VVV54" s="69"/>
      <c r="VVW54" s="69"/>
      <c r="VVX54" s="69"/>
      <c r="VVY54" s="69"/>
      <c r="VVZ54" s="69"/>
      <c r="VWA54" s="69"/>
      <c r="VWB54" s="69"/>
      <c r="VWC54" s="69"/>
      <c r="VWD54" s="70"/>
      <c r="VWE54" s="71"/>
      <c r="VWF54" s="72"/>
      <c r="VWG54" s="68" t="s">
        <v>86</v>
      </c>
      <c r="VWH54" s="61">
        <f>SUM(WBG37:WBG52)</f>
        <v>0</v>
      </c>
      <c r="VWI54" s="61"/>
      <c r="VWJ54" s="62"/>
      <c r="VWK54" s="62"/>
      <c r="VWL54" s="63"/>
      <c r="VWM54" s="63"/>
      <c r="VWN54" s="63"/>
      <c r="VWO54" s="62"/>
      <c r="VWP54" s="64"/>
      <c r="VWQ54" s="65"/>
      <c r="VWR54" s="66"/>
      <c r="VWS54" s="66"/>
      <c r="VWT54" s="66"/>
      <c r="VWU54" s="67"/>
      <c r="VWV54" s="59"/>
      <c r="VWW54" s="59"/>
      <c r="VWX54" s="59"/>
      <c r="VWY54" s="59"/>
      <c r="VWZ54" s="59"/>
      <c r="VXA54" s="59"/>
      <c r="VXB54" s="59"/>
      <c r="VXC54" s="59"/>
      <c r="VXD54" s="59"/>
      <c r="VXE54" s="59"/>
      <c r="VXF54" s="59"/>
      <c r="VXG54" s="59"/>
      <c r="VXH54" s="59"/>
      <c r="VXI54" s="59"/>
      <c r="VXJ54" s="59"/>
      <c r="VXK54" s="59"/>
      <c r="VXL54" s="59"/>
      <c r="VXM54" s="59"/>
      <c r="VXN54" s="59"/>
      <c r="VXO54" s="59"/>
      <c r="VXP54" s="60"/>
      <c r="VXQ54" s="60"/>
      <c r="VXR54" s="69"/>
      <c r="VXS54" s="69"/>
      <c r="VXT54" s="69"/>
      <c r="VXU54" s="69"/>
      <c r="VXV54" s="69"/>
      <c r="VXW54" s="69"/>
      <c r="VXX54" s="69"/>
      <c r="VXY54" s="69"/>
      <c r="VXZ54" s="69"/>
      <c r="VYA54" s="69"/>
      <c r="VYB54" s="69"/>
      <c r="VYC54" s="69"/>
      <c r="VYD54" s="69"/>
      <c r="VYE54" s="69"/>
      <c r="VYF54" s="69"/>
      <c r="VYG54" s="69"/>
      <c r="VYH54" s="69"/>
      <c r="VYI54" s="69"/>
      <c r="VYJ54" s="69"/>
      <c r="VYK54" s="69"/>
      <c r="VYL54" s="69"/>
      <c r="VYM54" s="69"/>
      <c r="VYN54" s="69"/>
      <c r="VYO54" s="69"/>
      <c r="VYP54" s="70"/>
      <c r="VYQ54" s="71"/>
      <c r="VYR54" s="72"/>
      <c r="VYS54" s="68" t="s">
        <v>86</v>
      </c>
      <c r="VYT54" s="61">
        <f>SUM(WDS37:WDS52)</f>
        <v>0</v>
      </c>
      <c r="VYU54" s="61"/>
      <c r="VYV54" s="62"/>
      <c r="VYW54" s="62"/>
      <c r="VYX54" s="63"/>
      <c r="VYY54" s="63"/>
      <c r="VYZ54" s="63"/>
      <c r="VZA54" s="62"/>
      <c r="VZB54" s="64"/>
      <c r="VZC54" s="65"/>
      <c r="VZD54" s="66"/>
      <c r="VZE54" s="66"/>
      <c r="VZF54" s="66"/>
      <c r="VZG54" s="67"/>
      <c r="VZH54" s="59"/>
      <c r="VZI54" s="59"/>
      <c r="VZJ54" s="59"/>
      <c r="VZK54" s="59"/>
      <c r="VZL54" s="59"/>
      <c r="VZM54" s="59"/>
      <c r="VZN54" s="59"/>
      <c r="VZO54" s="59"/>
      <c r="VZP54" s="59"/>
      <c r="VZQ54" s="59"/>
      <c r="VZR54" s="59"/>
      <c r="VZS54" s="59"/>
      <c r="VZT54" s="59"/>
      <c r="VZU54" s="59"/>
      <c r="VZV54" s="59"/>
      <c r="VZW54" s="59"/>
      <c r="VZX54" s="59"/>
      <c r="VZY54" s="59"/>
      <c r="VZZ54" s="59"/>
      <c r="WAA54" s="59"/>
      <c r="WAB54" s="60"/>
      <c r="WAC54" s="60"/>
      <c r="WAD54" s="69"/>
      <c r="WAE54" s="69"/>
      <c r="WAF54" s="69"/>
      <c r="WAG54" s="69"/>
      <c r="WAH54" s="69"/>
      <c r="WAI54" s="69"/>
      <c r="WAJ54" s="69"/>
      <c r="WAK54" s="69"/>
      <c r="WAL54" s="69"/>
      <c r="WAM54" s="69"/>
      <c r="WAN54" s="69"/>
      <c r="WAO54" s="69"/>
      <c r="WAP54" s="69"/>
      <c r="WAQ54" s="69"/>
      <c r="WAR54" s="69"/>
      <c r="WAS54" s="69"/>
      <c r="WAT54" s="69"/>
      <c r="WAU54" s="69"/>
      <c r="WAV54" s="69"/>
      <c r="WAW54" s="69"/>
      <c r="WAX54" s="69"/>
      <c r="WAY54" s="69"/>
      <c r="WAZ54" s="69"/>
      <c r="WBA54" s="69"/>
      <c r="WBB54" s="70"/>
      <c r="WBC54" s="71"/>
      <c r="WBD54" s="72"/>
      <c r="WBE54" s="68" t="s">
        <v>86</v>
      </c>
      <c r="WBF54" s="61">
        <f>SUM(WGE37:WGE52)</f>
        <v>0</v>
      </c>
      <c r="WBG54" s="61"/>
      <c r="WBH54" s="62"/>
      <c r="WBI54" s="62"/>
      <c r="WBJ54" s="63"/>
      <c r="WBK54" s="63"/>
      <c r="WBL54" s="63"/>
      <c r="WBM54" s="62"/>
      <c r="WBN54" s="64"/>
      <c r="WBO54" s="65"/>
      <c r="WBP54" s="66"/>
      <c r="WBQ54" s="66"/>
      <c r="WBR54" s="66"/>
      <c r="WBS54" s="67"/>
      <c r="WBT54" s="59"/>
      <c r="WBU54" s="59"/>
      <c r="WBV54" s="59"/>
      <c r="WBW54" s="59"/>
      <c r="WBX54" s="59"/>
      <c r="WBY54" s="59"/>
      <c r="WBZ54" s="59"/>
      <c r="WCA54" s="59"/>
      <c r="WCB54" s="59"/>
      <c r="WCC54" s="59"/>
      <c r="WCD54" s="59"/>
      <c r="WCE54" s="59"/>
      <c r="WCF54" s="59"/>
      <c r="WCG54" s="59"/>
      <c r="WCH54" s="59"/>
      <c r="WCI54" s="59"/>
      <c r="WCJ54" s="59"/>
      <c r="WCK54" s="59"/>
      <c r="WCL54" s="59"/>
      <c r="WCM54" s="59"/>
      <c r="WCN54" s="60"/>
      <c r="WCO54" s="60"/>
      <c r="WCP54" s="69"/>
      <c r="WCQ54" s="69"/>
      <c r="WCR54" s="69"/>
      <c r="WCS54" s="69"/>
      <c r="WCT54" s="69"/>
      <c r="WCU54" s="69"/>
      <c r="WCV54" s="69"/>
      <c r="WCW54" s="69"/>
      <c r="WCX54" s="69"/>
      <c r="WCY54" s="69"/>
      <c r="WCZ54" s="69"/>
      <c r="WDA54" s="69"/>
      <c r="WDB54" s="69"/>
      <c r="WDC54" s="69"/>
      <c r="WDD54" s="69"/>
      <c r="WDE54" s="69"/>
      <c r="WDF54" s="69"/>
      <c r="WDG54" s="69"/>
      <c r="WDH54" s="69"/>
      <c r="WDI54" s="69"/>
      <c r="WDJ54" s="69"/>
      <c r="WDK54" s="69"/>
      <c r="WDL54" s="69"/>
      <c r="WDM54" s="69"/>
      <c r="WDN54" s="70"/>
      <c r="WDO54" s="71"/>
      <c r="WDP54" s="72"/>
      <c r="WDQ54" s="68" t="s">
        <v>86</v>
      </c>
      <c r="WDR54" s="61">
        <f>SUM(WIQ37:WIQ52)</f>
        <v>0</v>
      </c>
      <c r="WDS54" s="61"/>
      <c r="WDT54" s="62"/>
      <c r="WDU54" s="62"/>
      <c r="WDV54" s="63"/>
      <c r="WDW54" s="63"/>
      <c r="WDX54" s="63"/>
      <c r="WDY54" s="62"/>
      <c r="WDZ54" s="64"/>
      <c r="WEA54" s="65"/>
      <c r="WEB54" s="66"/>
      <c r="WEC54" s="66"/>
      <c r="WED54" s="66"/>
      <c r="WEE54" s="67"/>
      <c r="WEF54" s="59"/>
      <c r="WEG54" s="59"/>
      <c r="WEH54" s="59"/>
      <c r="WEI54" s="59"/>
      <c r="WEJ54" s="59"/>
      <c r="WEK54" s="59"/>
      <c r="WEL54" s="59"/>
      <c r="WEM54" s="59"/>
      <c r="WEN54" s="59"/>
      <c r="WEO54" s="59"/>
      <c r="WEP54" s="59"/>
      <c r="WEQ54" s="59"/>
      <c r="WER54" s="59"/>
      <c r="WES54" s="59"/>
      <c r="WET54" s="59"/>
      <c r="WEU54" s="59"/>
      <c r="WEV54" s="59"/>
      <c r="WEW54" s="59"/>
      <c r="WEX54" s="59"/>
      <c r="WEY54" s="59"/>
      <c r="WEZ54" s="60"/>
      <c r="WFA54" s="60"/>
      <c r="WFB54" s="69"/>
      <c r="WFC54" s="69"/>
      <c r="WFD54" s="69"/>
      <c r="WFE54" s="69"/>
      <c r="WFF54" s="69"/>
      <c r="WFG54" s="69"/>
      <c r="WFH54" s="69"/>
      <c r="WFI54" s="69"/>
      <c r="WFJ54" s="69"/>
      <c r="WFK54" s="69"/>
      <c r="WFL54" s="69"/>
      <c r="WFM54" s="69"/>
      <c r="WFN54" s="69"/>
      <c r="WFO54" s="69"/>
      <c r="WFP54" s="69"/>
      <c r="WFQ54" s="69"/>
      <c r="WFR54" s="69"/>
      <c r="WFS54" s="69"/>
      <c r="WFT54" s="69"/>
      <c r="WFU54" s="69"/>
      <c r="WFV54" s="69"/>
      <c r="WFW54" s="69"/>
      <c r="WFX54" s="69"/>
      <c r="WFY54" s="69"/>
      <c r="WFZ54" s="70"/>
      <c r="WGA54" s="71"/>
      <c r="WGB54" s="72"/>
      <c r="WGC54" s="68" t="s">
        <v>86</v>
      </c>
      <c r="WGD54" s="61">
        <f>SUM(WLC37:WLC52)</f>
        <v>0</v>
      </c>
      <c r="WGE54" s="61"/>
      <c r="WGF54" s="62"/>
      <c r="WGG54" s="62"/>
      <c r="WGH54" s="63"/>
      <c r="WGI54" s="63"/>
      <c r="WGJ54" s="63"/>
      <c r="WGK54" s="62"/>
      <c r="WGL54" s="64"/>
      <c r="WGM54" s="65"/>
      <c r="WGN54" s="66"/>
      <c r="WGO54" s="66"/>
      <c r="WGP54" s="66"/>
      <c r="WGQ54" s="67"/>
      <c r="WGR54" s="59"/>
      <c r="WGS54" s="59"/>
      <c r="WGT54" s="59"/>
      <c r="WGU54" s="59"/>
      <c r="WGV54" s="59"/>
      <c r="WGW54" s="59"/>
      <c r="WGX54" s="59"/>
      <c r="WGY54" s="59"/>
      <c r="WGZ54" s="59"/>
      <c r="WHA54" s="59"/>
      <c r="WHB54" s="59"/>
      <c r="WHC54" s="59"/>
      <c r="WHD54" s="59"/>
      <c r="WHE54" s="59"/>
      <c r="WHF54" s="59"/>
      <c r="WHG54" s="59"/>
      <c r="WHH54" s="59"/>
      <c r="WHI54" s="59"/>
      <c r="WHJ54" s="59"/>
      <c r="WHK54" s="59"/>
      <c r="WHL54" s="60"/>
      <c r="WHM54" s="60"/>
      <c r="WHN54" s="69"/>
      <c r="WHO54" s="69"/>
      <c r="WHP54" s="69"/>
      <c r="WHQ54" s="69"/>
      <c r="WHR54" s="69"/>
      <c r="WHS54" s="69"/>
      <c r="WHT54" s="69"/>
      <c r="WHU54" s="69"/>
      <c r="WHV54" s="69"/>
      <c r="WHW54" s="69"/>
      <c r="WHX54" s="69"/>
      <c r="WHY54" s="69"/>
      <c r="WHZ54" s="69"/>
      <c r="WIA54" s="69"/>
      <c r="WIB54" s="69"/>
      <c r="WIC54" s="69"/>
      <c r="WID54" s="69"/>
      <c r="WIE54" s="69"/>
      <c r="WIF54" s="69"/>
      <c r="WIG54" s="69"/>
      <c r="WIH54" s="69"/>
      <c r="WII54" s="69"/>
      <c r="WIJ54" s="69"/>
      <c r="WIK54" s="69"/>
      <c r="WIL54" s="70"/>
      <c r="WIM54" s="71"/>
      <c r="WIN54" s="72"/>
      <c r="WIO54" s="68" t="s">
        <v>86</v>
      </c>
      <c r="WIP54" s="61">
        <f>SUM(WNO37:WNO52)</f>
        <v>0</v>
      </c>
      <c r="WIQ54" s="61"/>
      <c r="WIR54" s="62"/>
      <c r="WIS54" s="62"/>
      <c r="WIT54" s="63"/>
      <c r="WIU54" s="63"/>
      <c r="WIV54" s="63"/>
      <c r="WIW54" s="62"/>
      <c r="WIX54" s="64"/>
      <c r="WIY54" s="65"/>
      <c r="WIZ54" s="66"/>
      <c r="WJA54" s="66"/>
      <c r="WJB54" s="66"/>
      <c r="WJC54" s="67"/>
      <c r="WJD54" s="59"/>
      <c r="WJE54" s="59"/>
      <c r="WJF54" s="59"/>
      <c r="WJG54" s="59"/>
      <c r="WJH54" s="59"/>
      <c r="WJI54" s="59"/>
      <c r="WJJ54" s="59"/>
      <c r="WJK54" s="59"/>
      <c r="WJL54" s="59"/>
      <c r="WJM54" s="59"/>
      <c r="WJN54" s="59"/>
      <c r="WJO54" s="59"/>
      <c r="WJP54" s="59"/>
      <c r="WJQ54" s="59"/>
      <c r="WJR54" s="59"/>
      <c r="WJS54" s="59"/>
      <c r="WJT54" s="59"/>
      <c r="WJU54" s="59"/>
      <c r="WJV54" s="59"/>
      <c r="WJW54" s="59"/>
      <c r="WJX54" s="60"/>
      <c r="WJY54" s="60"/>
      <c r="WJZ54" s="69"/>
      <c r="WKA54" s="69"/>
      <c r="WKB54" s="69"/>
      <c r="WKC54" s="69"/>
      <c r="WKD54" s="69"/>
      <c r="WKE54" s="69"/>
      <c r="WKF54" s="69"/>
      <c r="WKG54" s="69"/>
      <c r="WKH54" s="69"/>
      <c r="WKI54" s="69"/>
      <c r="WKJ54" s="69"/>
      <c r="WKK54" s="69"/>
      <c r="WKL54" s="69"/>
      <c r="WKM54" s="69"/>
      <c r="WKN54" s="69"/>
      <c r="WKO54" s="69"/>
      <c r="WKP54" s="69"/>
      <c r="WKQ54" s="69"/>
      <c r="WKR54" s="69"/>
      <c r="WKS54" s="69"/>
      <c r="WKT54" s="69"/>
      <c r="WKU54" s="69"/>
      <c r="WKV54" s="69"/>
      <c r="WKW54" s="69"/>
      <c r="WKX54" s="70"/>
      <c r="WKY54" s="71"/>
      <c r="WKZ54" s="72"/>
      <c r="WLA54" s="68" t="s">
        <v>86</v>
      </c>
      <c r="WLB54" s="61">
        <f>SUM(WQA37:WQA52)</f>
        <v>0</v>
      </c>
      <c r="WLC54" s="61"/>
      <c r="WLD54" s="62"/>
      <c r="WLE54" s="62"/>
      <c r="WLF54" s="63"/>
      <c r="WLG54" s="63"/>
      <c r="WLH54" s="63"/>
      <c r="WLI54" s="62"/>
      <c r="WLJ54" s="64"/>
      <c r="WLK54" s="65"/>
      <c r="WLL54" s="66"/>
      <c r="WLM54" s="66"/>
      <c r="WLN54" s="66"/>
      <c r="WLO54" s="67"/>
      <c r="WLP54" s="59"/>
      <c r="WLQ54" s="59"/>
      <c r="WLR54" s="59"/>
      <c r="WLS54" s="59"/>
      <c r="WLT54" s="59"/>
      <c r="WLU54" s="59"/>
      <c r="WLV54" s="59"/>
      <c r="WLW54" s="59"/>
      <c r="WLX54" s="59"/>
      <c r="WLY54" s="59"/>
      <c r="WLZ54" s="59"/>
      <c r="WMA54" s="59"/>
      <c r="WMB54" s="59"/>
      <c r="WMC54" s="59"/>
      <c r="WMD54" s="59"/>
      <c r="WME54" s="59"/>
      <c r="WMF54" s="59"/>
      <c r="WMG54" s="59"/>
      <c r="WMH54" s="59"/>
      <c r="WMI54" s="59"/>
      <c r="WMJ54" s="60"/>
      <c r="WMK54" s="60"/>
      <c r="WML54" s="69"/>
      <c r="WMM54" s="69"/>
      <c r="WMN54" s="69"/>
      <c r="WMO54" s="69"/>
      <c r="WMP54" s="69"/>
      <c r="WMQ54" s="69"/>
      <c r="WMR54" s="69"/>
      <c r="WMS54" s="69"/>
      <c r="WMT54" s="69"/>
      <c r="WMU54" s="69"/>
      <c r="WMV54" s="69"/>
      <c r="WMW54" s="69"/>
      <c r="WMX54" s="69"/>
      <c r="WMY54" s="69"/>
      <c r="WMZ54" s="69"/>
      <c r="WNA54" s="69"/>
      <c r="WNB54" s="69"/>
      <c r="WNC54" s="69"/>
      <c r="WND54" s="69"/>
      <c r="WNE54" s="69"/>
      <c r="WNF54" s="69"/>
      <c r="WNG54" s="69"/>
      <c r="WNH54" s="69"/>
      <c r="WNI54" s="69"/>
      <c r="WNJ54" s="70"/>
      <c r="WNK54" s="71"/>
      <c r="WNL54" s="72"/>
      <c r="WNM54" s="68" t="s">
        <v>86</v>
      </c>
      <c r="WNN54" s="61">
        <f>SUM(WSM37:WSM52)</f>
        <v>0</v>
      </c>
      <c r="WNO54" s="61"/>
      <c r="WNP54" s="62"/>
      <c r="WNQ54" s="62"/>
      <c r="WNR54" s="63"/>
      <c r="WNS54" s="63"/>
      <c r="WNT54" s="63"/>
      <c r="WNU54" s="62"/>
      <c r="WNV54" s="64"/>
      <c r="WNW54" s="65"/>
      <c r="WNX54" s="66"/>
      <c r="WNY54" s="66"/>
      <c r="WNZ54" s="66"/>
      <c r="WOA54" s="67"/>
      <c r="WOB54" s="59"/>
      <c r="WOC54" s="59"/>
      <c r="WOD54" s="59"/>
      <c r="WOE54" s="59"/>
      <c r="WOF54" s="59"/>
      <c r="WOG54" s="59"/>
      <c r="WOH54" s="59"/>
      <c r="WOI54" s="59"/>
      <c r="WOJ54" s="59"/>
      <c r="WOK54" s="59"/>
      <c r="WOL54" s="59"/>
      <c r="WOM54" s="59"/>
      <c r="WON54" s="59"/>
      <c r="WOO54" s="59"/>
      <c r="WOP54" s="59"/>
      <c r="WOQ54" s="59"/>
      <c r="WOR54" s="59"/>
      <c r="WOS54" s="59"/>
      <c r="WOT54" s="59"/>
      <c r="WOU54" s="59"/>
      <c r="WOV54" s="60"/>
      <c r="WOW54" s="60"/>
      <c r="WOX54" s="69"/>
      <c r="WOY54" s="69"/>
      <c r="WOZ54" s="69"/>
      <c r="WPA54" s="69"/>
      <c r="WPB54" s="69"/>
      <c r="WPC54" s="69"/>
      <c r="WPD54" s="69"/>
      <c r="WPE54" s="69"/>
      <c r="WPF54" s="69"/>
      <c r="WPG54" s="69"/>
      <c r="WPH54" s="69"/>
      <c r="WPI54" s="69"/>
      <c r="WPJ54" s="69"/>
      <c r="WPK54" s="69"/>
      <c r="WPL54" s="69"/>
      <c r="WPM54" s="69"/>
      <c r="WPN54" s="69"/>
      <c r="WPO54" s="69"/>
      <c r="WPP54" s="69"/>
      <c r="WPQ54" s="69"/>
      <c r="WPR54" s="69"/>
      <c r="WPS54" s="69"/>
      <c r="WPT54" s="69"/>
      <c r="WPU54" s="69"/>
      <c r="WPV54" s="70"/>
      <c r="WPW54" s="71"/>
      <c r="WPX54" s="72"/>
      <c r="WPY54" s="68" t="s">
        <v>86</v>
      </c>
      <c r="WPZ54" s="61">
        <f>SUM(WUY37:WUY52)</f>
        <v>0</v>
      </c>
      <c r="WQA54" s="61"/>
      <c r="WQB54" s="62"/>
      <c r="WQC54" s="62"/>
      <c r="WQD54" s="63"/>
      <c r="WQE54" s="63"/>
      <c r="WQF54" s="63"/>
      <c r="WQG54" s="62"/>
      <c r="WQH54" s="64"/>
      <c r="WQI54" s="65"/>
      <c r="WQJ54" s="66"/>
      <c r="WQK54" s="66"/>
      <c r="WQL54" s="66"/>
      <c r="WQM54" s="67"/>
      <c r="WQN54" s="59"/>
      <c r="WQO54" s="59"/>
      <c r="WQP54" s="59"/>
      <c r="WQQ54" s="59"/>
      <c r="WQR54" s="59"/>
      <c r="WQS54" s="59"/>
      <c r="WQT54" s="59"/>
      <c r="WQU54" s="59"/>
      <c r="WQV54" s="59"/>
      <c r="WQW54" s="59"/>
      <c r="WQX54" s="59"/>
      <c r="WQY54" s="59"/>
      <c r="WQZ54" s="59"/>
      <c r="WRA54" s="59"/>
      <c r="WRB54" s="59"/>
      <c r="WRC54" s="59"/>
      <c r="WRD54" s="59"/>
      <c r="WRE54" s="59"/>
      <c r="WRF54" s="59"/>
      <c r="WRG54" s="59"/>
      <c r="WRH54" s="60"/>
      <c r="WRI54" s="60"/>
      <c r="WRJ54" s="69"/>
      <c r="WRK54" s="69"/>
      <c r="WRL54" s="69"/>
      <c r="WRM54" s="69"/>
      <c r="WRN54" s="69"/>
      <c r="WRO54" s="69"/>
      <c r="WRP54" s="69"/>
      <c r="WRQ54" s="69"/>
      <c r="WRR54" s="69"/>
      <c r="WRS54" s="69"/>
      <c r="WRT54" s="69"/>
      <c r="WRU54" s="69"/>
      <c r="WRV54" s="69"/>
      <c r="WRW54" s="69"/>
      <c r="WRX54" s="69"/>
      <c r="WRY54" s="69"/>
      <c r="WRZ54" s="69"/>
      <c r="WSA54" s="69"/>
      <c r="WSB54" s="69"/>
      <c r="WSC54" s="69"/>
      <c r="WSD54" s="69"/>
      <c r="WSE54" s="69"/>
      <c r="WSF54" s="69"/>
      <c r="WSG54" s="69"/>
      <c r="WSH54" s="70"/>
      <c r="WSI54" s="71"/>
      <c r="WSJ54" s="72"/>
      <c r="WSK54" s="68" t="s">
        <v>86</v>
      </c>
      <c r="WSL54" s="61">
        <f>SUM(WXK37:WXK52)</f>
        <v>0</v>
      </c>
      <c r="WSM54" s="61"/>
      <c r="WSN54" s="62"/>
      <c r="WSO54" s="62"/>
      <c r="WSP54" s="63"/>
      <c r="WSQ54" s="63"/>
      <c r="WSR54" s="63"/>
      <c r="WSS54" s="62"/>
      <c r="WST54" s="64"/>
      <c r="WSU54" s="65"/>
      <c r="WSV54" s="66"/>
      <c r="WSW54" s="66"/>
      <c r="WSX54" s="66"/>
      <c r="WSY54" s="67"/>
      <c r="WSZ54" s="59"/>
      <c r="WTA54" s="59"/>
      <c r="WTB54" s="59"/>
      <c r="WTC54" s="59"/>
      <c r="WTD54" s="59"/>
      <c r="WTE54" s="59"/>
      <c r="WTF54" s="59"/>
      <c r="WTG54" s="59"/>
      <c r="WTH54" s="59"/>
      <c r="WTI54" s="59"/>
      <c r="WTJ54" s="59"/>
      <c r="WTK54" s="59"/>
      <c r="WTL54" s="59"/>
      <c r="WTM54" s="59"/>
      <c r="WTN54" s="59"/>
      <c r="WTO54" s="59"/>
      <c r="WTP54" s="59"/>
      <c r="WTQ54" s="59"/>
      <c r="WTR54" s="59"/>
      <c r="WTS54" s="59"/>
      <c r="WTT54" s="60"/>
      <c r="WTU54" s="60"/>
      <c r="WTV54" s="69"/>
      <c r="WTW54" s="69"/>
      <c r="WTX54" s="69"/>
      <c r="WTY54" s="69"/>
      <c r="WTZ54" s="69"/>
      <c r="WUA54" s="69"/>
      <c r="WUB54" s="69"/>
      <c r="WUC54" s="69"/>
      <c r="WUD54" s="69"/>
      <c r="WUE54" s="69"/>
      <c r="WUF54" s="69"/>
      <c r="WUG54" s="69"/>
      <c r="WUH54" s="69"/>
      <c r="WUI54" s="69"/>
      <c r="WUJ54" s="69"/>
      <c r="WUK54" s="69"/>
      <c r="WUL54" s="69"/>
      <c r="WUM54" s="69"/>
      <c r="WUN54" s="69"/>
      <c r="WUO54" s="69"/>
      <c r="WUP54" s="69"/>
      <c r="WUQ54" s="69"/>
      <c r="WUR54" s="69"/>
      <c r="WUS54" s="69"/>
      <c r="WUT54" s="70"/>
      <c r="WUU54" s="71"/>
      <c r="WUV54" s="72"/>
      <c r="WUW54" s="68" t="s">
        <v>86</v>
      </c>
      <c r="WUX54" s="61">
        <f>SUM(WZW37:WZW52)</f>
        <v>0</v>
      </c>
      <c r="WUY54" s="61"/>
      <c r="WUZ54" s="62"/>
      <c r="WVA54" s="62"/>
      <c r="WVB54" s="63"/>
      <c r="WVC54" s="63"/>
      <c r="WVD54" s="63"/>
      <c r="WVE54" s="62"/>
      <c r="WVF54" s="64"/>
      <c r="WVG54" s="65"/>
      <c r="WVH54" s="66"/>
      <c r="WVI54" s="66"/>
      <c r="WVJ54" s="66"/>
      <c r="WVK54" s="67"/>
      <c r="WVL54" s="59"/>
      <c r="WVM54" s="59"/>
      <c r="WVN54" s="59"/>
      <c r="WVO54" s="59"/>
      <c r="WVP54" s="59"/>
      <c r="WVQ54" s="59"/>
      <c r="WVR54" s="59"/>
      <c r="WVS54" s="59"/>
      <c r="WVT54" s="59"/>
      <c r="WVU54" s="59"/>
      <c r="WVV54" s="59"/>
      <c r="WVW54" s="59"/>
      <c r="WVX54" s="59"/>
      <c r="WVY54" s="59"/>
      <c r="WVZ54" s="59"/>
      <c r="WWA54" s="59"/>
      <c r="WWB54" s="59"/>
      <c r="WWC54" s="59"/>
      <c r="WWD54" s="59"/>
      <c r="WWE54" s="59"/>
      <c r="WWF54" s="60"/>
      <c r="WWG54" s="60"/>
      <c r="WWH54" s="69"/>
      <c r="WWI54" s="69"/>
      <c r="WWJ54" s="69"/>
      <c r="WWK54" s="69"/>
      <c r="WWL54" s="69"/>
      <c r="WWM54" s="69"/>
      <c r="WWN54" s="69"/>
      <c r="WWO54" s="69"/>
      <c r="WWP54" s="69"/>
      <c r="WWQ54" s="69"/>
      <c r="WWR54" s="69"/>
      <c r="WWS54" s="69"/>
      <c r="WWT54" s="69"/>
      <c r="WWU54" s="69"/>
      <c r="WWV54" s="69"/>
      <c r="WWW54" s="69"/>
      <c r="WWX54" s="69"/>
      <c r="WWY54" s="69"/>
      <c r="WWZ54" s="69"/>
      <c r="WXA54" s="69"/>
      <c r="WXB54" s="69"/>
      <c r="WXC54" s="69"/>
      <c r="WXD54" s="69"/>
      <c r="WXE54" s="69"/>
      <c r="WXF54" s="70"/>
      <c r="WXG54" s="71"/>
      <c r="WXH54" s="72"/>
      <c r="WXI54" s="68" t="s">
        <v>86</v>
      </c>
      <c r="WXJ54" s="61">
        <f>SUM(XCI37:XCI52)</f>
        <v>0</v>
      </c>
      <c r="WXK54" s="61"/>
      <c r="WXL54" s="62"/>
      <c r="WXM54" s="62"/>
      <c r="WXN54" s="63"/>
      <c r="WXO54" s="63"/>
      <c r="WXP54" s="63"/>
      <c r="WXQ54" s="62"/>
      <c r="WXR54" s="64"/>
      <c r="WXS54" s="65"/>
      <c r="WXT54" s="66"/>
      <c r="WXU54" s="66"/>
      <c r="WXV54" s="66"/>
      <c r="WXW54" s="67"/>
      <c r="WXX54" s="59"/>
      <c r="WXY54" s="59"/>
      <c r="WXZ54" s="59"/>
      <c r="WYA54" s="59"/>
      <c r="WYB54" s="59"/>
      <c r="WYC54" s="59"/>
      <c r="WYD54" s="59"/>
      <c r="WYE54" s="59"/>
      <c r="WYF54" s="59"/>
      <c r="WYG54" s="59"/>
      <c r="WYH54" s="59"/>
      <c r="WYI54" s="59"/>
      <c r="WYJ54" s="59"/>
      <c r="WYK54" s="59"/>
      <c r="WYL54" s="59"/>
      <c r="WYM54" s="59"/>
      <c r="WYN54" s="59"/>
      <c r="WYO54" s="59"/>
      <c r="WYP54" s="59"/>
      <c r="WYQ54" s="59"/>
      <c r="WYR54" s="60"/>
      <c r="WYS54" s="60"/>
      <c r="WYT54" s="69"/>
      <c r="WYU54" s="69"/>
      <c r="WYV54" s="69"/>
      <c r="WYW54" s="69"/>
      <c r="WYX54" s="69"/>
      <c r="WYY54" s="69"/>
      <c r="WYZ54" s="69"/>
      <c r="WZA54" s="69"/>
      <c r="WZB54" s="69"/>
      <c r="WZC54" s="69"/>
      <c r="WZD54" s="69"/>
      <c r="WZE54" s="69"/>
      <c r="WZF54" s="69"/>
      <c r="WZG54" s="69"/>
      <c r="WZH54" s="69"/>
      <c r="WZI54" s="69"/>
      <c r="WZJ54" s="69"/>
      <c r="WZK54" s="69"/>
      <c r="WZL54" s="69"/>
      <c r="WZM54" s="69"/>
      <c r="WZN54" s="69"/>
      <c r="WZO54" s="69"/>
      <c r="WZP54" s="69"/>
      <c r="WZQ54" s="69"/>
      <c r="WZR54" s="70"/>
      <c r="WZS54" s="71"/>
      <c r="WZT54" s="72"/>
    </row>
    <row r="55" spans="1:16373" ht="16.149999999999999" customHeight="1">
      <c r="A55" s="12" t="s">
        <v>32</v>
      </c>
      <c r="B55" s="13"/>
      <c r="C55" s="13"/>
      <c r="D55" s="13"/>
      <c r="E55" s="13"/>
      <c r="F55" s="14"/>
      <c r="G55" s="14"/>
      <c r="H55" s="74"/>
      <c r="I55" s="198">
        <f>I60/$B$60</f>
        <v>6.3254999999999998E-6</v>
      </c>
      <c r="J55" s="198">
        <f t="shared" ref="J55:AE55" si="67">J60/$B$60</f>
        <v>8.8120000000000003E-7</v>
      </c>
      <c r="K55" s="198">
        <f t="shared" si="67"/>
        <v>2.06915E-5</v>
      </c>
      <c r="L55" s="198">
        <f t="shared" si="67"/>
        <v>1.4990899999999999E-5</v>
      </c>
      <c r="M55" s="198">
        <f t="shared" si="67"/>
        <v>8.4245000000000004E-6</v>
      </c>
      <c r="N55" s="198">
        <f t="shared" si="67"/>
        <v>0</v>
      </c>
      <c r="O55" s="198">
        <f t="shared" si="67"/>
        <v>0</v>
      </c>
      <c r="P55" s="198">
        <f t="shared" si="67"/>
        <v>0</v>
      </c>
      <c r="Q55" s="198">
        <f t="shared" si="67"/>
        <v>0</v>
      </c>
      <c r="R55" s="198">
        <f t="shared" si="67"/>
        <v>0</v>
      </c>
      <c r="S55" s="198">
        <f t="shared" si="67"/>
        <v>0</v>
      </c>
      <c r="T55" s="198">
        <f t="shared" si="67"/>
        <v>0</v>
      </c>
      <c r="U55" s="198">
        <f t="shared" si="67"/>
        <v>0</v>
      </c>
      <c r="V55" s="198">
        <f t="shared" si="67"/>
        <v>0</v>
      </c>
      <c r="W55" s="198">
        <f t="shared" si="67"/>
        <v>0</v>
      </c>
      <c r="X55" s="198">
        <f t="shared" si="67"/>
        <v>0</v>
      </c>
      <c r="Y55" s="198">
        <f t="shared" si="67"/>
        <v>0</v>
      </c>
      <c r="Z55" s="198">
        <f t="shared" si="67"/>
        <v>0</v>
      </c>
      <c r="AA55" s="198">
        <f t="shared" si="67"/>
        <v>0</v>
      </c>
      <c r="AB55" s="198">
        <f t="shared" si="67"/>
        <v>0</v>
      </c>
      <c r="AC55" s="198">
        <f t="shared" si="67"/>
        <v>0</v>
      </c>
      <c r="AD55" s="198">
        <f t="shared" si="67"/>
        <v>0</v>
      </c>
      <c r="AE55" s="198">
        <f t="shared" si="67"/>
        <v>0</v>
      </c>
      <c r="AF55" s="15"/>
      <c r="AG55" s="1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6"/>
      <c r="BA55" s="206"/>
      <c r="BB55" s="38">
        <f t="shared" si="56"/>
        <v>0</v>
      </c>
    </row>
    <row r="56" spans="1:16373">
      <c r="A56" s="223" t="s">
        <v>104</v>
      </c>
      <c r="B56" s="184">
        <v>0</v>
      </c>
      <c r="C56" s="181">
        <v>178505860.75413078</v>
      </c>
      <c r="D56" s="181">
        <v>400000000</v>
      </c>
      <c r="E56" s="182">
        <f>D56-B56-C56</f>
        <v>221494139.24586922</v>
      </c>
      <c r="F56" s="6">
        <v>43363</v>
      </c>
      <c r="G56" s="6">
        <v>44166</v>
      </c>
      <c r="H56" s="3">
        <v>0</v>
      </c>
      <c r="I56" s="3">
        <v>0</v>
      </c>
      <c r="J56" s="3">
        <v>0</v>
      </c>
      <c r="K56" s="3">
        <v>0</v>
      </c>
      <c r="L56" s="11">
        <v>0</v>
      </c>
      <c r="M56" s="3"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95">
        <f>SUM(H56:M56)</f>
        <v>0</v>
      </c>
      <c r="AG56" s="195">
        <f>D56-AF56</f>
        <v>400000000</v>
      </c>
      <c r="AH56" s="3"/>
      <c r="AI56" s="3"/>
      <c r="AJ56" s="3"/>
      <c r="AK56" s="3">
        <f>$AG$56*'Milestone %'!O119</f>
        <v>3000000</v>
      </c>
      <c r="AL56" s="3">
        <f>$AG$56*'Milestone %'!P119</f>
        <v>6000000</v>
      </c>
      <c r="AM56" s="3">
        <f>$AG$56*'Milestone %'!Q119</f>
        <v>13000000</v>
      </c>
      <c r="AN56" s="3">
        <f>$AG$56*'Milestone %'!S119</f>
        <v>28000000.000000004</v>
      </c>
      <c r="AO56" s="3">
        <f>$AG$56*'Milestone %'!T119</f>
        <v>38000000</v>
      </c>
      <c r="AP56" s="3">
        <f>$AG$56*'Milestone %'!U119</f>
        <v>43000000</v>
      </c>
      <c r="AQ56" s="3">
        <f>$AG$56*'Milestone %'!V119</f>
        <v>47000000</v>
      </c>
      <c r="AR56" s="3">
        <f>$AG$56*'Milestone %'!X119</f>
        <v>40000000</v>
      </c>
      <c r="AS56" s="3">
        <f>$AG$56*'Milestone %'!Y119</f>
        <v>36000000</v>
      </c>
      <c r="AT56" s="3">
        <f>$AG$56*'Milestone %'!Z119</f>
        <v>32000000</v>
      </c>
      <c r="AU56" s="3">
        <f>$AG$56*'Milestone %'!AA119</f>
        <v>28000000.000000004</v>
      </c>
      <c r="AV56" s="3">
        <f>$AG$56*'Milestone %'!AC119</f>
        <v>23000000</v>
      </c>
      <c r="AW56" s="3">
        <f>$AG$56*'Milestone %'!AD119</f>
        <v>21000000</v>
      </c>
      <c r="AX56" s="3">
        <f>$AG$56*'Milestone %'!AE119</f>
        <v>25000000</v>
      </c>
      <c r="AY56" s="3">
        <f>$AG$56*'Milestone %'!AF119</f>
        <v>17000000</v>
      </c>
      <c r="AZ56" s="201">
        <f>SUM(AH56:AY56)</f>
        <v>400000000</v>
      </c>
      <c r="BA56" s="202">
        <f>AZ56+AF56</f>
        <v>400000000</v>
      </c>
      <c r="BB56" s="38">
        <f t="shared" si="56"/>
        <v>400000000</v>
      </c>
    </row>
    <row r="57" spans="1:16373" hidden="1">
      <c r="A57" s="223"/>
      <c r="B57" s="184"/>
      <c r="C57" s="181"/>
      <c r="D57" s="181"/>
      <c r="E57" s="182"/>
      <c r="F57" s="6"/>
      <c r="G57" s="6"/>
      <c r="H57" s="3"/>
      <c r="I57" s="196">
        <f>I56/$C$56</f>
        <v>0</v>
      </c>
      <c r="J57" s="196">
        <f t="shared" ref="J57:AE57" si="68">J56/$C$56</f>
        <v>0</v>
      </c>
      <c r="K57" s="196">
        <f t="shared" si="68"/>
        <v>0</v>
      </c>
      <c r="L57" s="196">
        <f t="shared" si="68"/>
        <v>0</v>
      </c>
      <c r="M57" s="196">
        <f t="shared" si="68"/>
        <v>0</v>
      </c>
      <c r="N57" s="196">
        <f t="shared" si="68"/>
        <v>0</v>
      </c>
      <c r="O57" s="196">
        <f t="shared" si="68"/>
        <v>0</v>
      </c>
      <c r="P57" s="196">
        <f t="shared" si="68"/>
        <v>0</v>
      </c>
      <c r="Q57" s="196">
        <f t="shared" si="68"/>
        <v>0</v>
      </c>
      <c r="R57" s="196">
        <f t="shared" si="68"/>
        <v>0</v>
      </c>
      <c r="S57" s="196">
        <f t="shared" si="68"/>
        <v>0</v>
      </c>
      <c r="T57" s="196">
        <f t="shared" si="68"/>
        <v>0</v>
      </c>
      <c r="U57" s="196">
        <f t="shared" si="68"/>
        <v>0</v>
      </c>
      <c r="V57" s="196">
        <f t="shared" si="68"/>
        <v>0</v>
      </c>
      <c r="W57" s="196">
        <f t="shared" si="68"/>
        <v>0</v>
      </c>
      <c r="X57" s="196">
        <f t="shared" si="68"/>
        <v>0</v>
      </c>
      <c r="Y57" s="196">
        <f t="shared" si="68"/>
        <v>0</v>
      </c>
      <c r="Z57" s="196">
        <f t="shared" si="68"/>
        <v>0</v>
      </c>
      <c r="AA57" s="196">
        <f t="shared" si="68"/>
        <v>0</v>
      </c>
      <c r="AB57" s="196">
        <f t="shared" si="68"/>
        <v>0</v>
      </c>
      <c r="AC57" s="196">
        <f t="shared" si="68"/>
        <v>0</v>
      </c>
      <c r="AD57" s="196">
        <f t="shared" si="68"/>
        <v>0</v>
      </c>
      <c r="AE57" s="196">
        <f t="shared" si="68"/>
        <v>0</v>
      </c>
      <c r="AF57" s="195"/>
      <c r="AG57" s="195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01"/>
      <c r="BA57" s="201"/>
      <c r="BB57" s="38"/>
    </row>
    <row r="58" spans="1:16373">
      <c r="A58" s="223" t="s">
        <v>105</v>
      </c>
      <c r="B58" s="184">
        <v>0</v>
      </c>
      <c r="C58" s="181">
        <v>33469848.891399521</v>
      </c>
      <c r="D58" s="181">
        <v>75000000</v>
      </c>
      <c r="E58" s="182">
        <f>D58-B58-C58</f>
        <v>41530151.108600482</v>
      </c>
      <c r="F58" s="6">
        <v>43363</v>
      </c>
      <c r="G58" s="6">
        <v>44166</v>
      </c>
      <c r="H58" s="3">
        <v>0</v>
      </c>
      <c r="I58" s="3">
        <v>0</v>
      </c>
      <c r="J58" s="3">
        <v>0</v>
      </c>
      <c r="K58" s="3">
        <v>0</v>
      </c>
      <c r="L58" s="11">
        <v>0</v>
      </c>
      <c r="M58" s="3"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95">
        <f>SUM(H58:M58)</f>
        <v>0</v>
      </c>
      <c r="AG58" s="195">
        <f>D58-AF58</f>
        <v>75000000</v>
      </c>
      <c r="AH58" s="3"/>
      <c r="AI58" s="3"/>
      <c r="AJ58" s="3"/>
      <c r="AK58" s="3">
        <f>$AG$58*'Milestone %'!O124</f>
        <v>562500</v>
      </c>
      <c r="AL58" s="3">
        <f>$AG$58*'Milestone %'!P124</f>
        <v>1125000</v>
      </c>
      <c r="AM58" s="3">
        <f>$AG$58*'Milestone %'!Q124</f>
        <v>2437500</v>
      </c>
      <c r="AN58" s="3">
        <f>$AG$58*'Milestone %'!S124</f>
        <v>5250000.0000000009</v>
      </c>
      <c r="AO58" s="3">
        <f>$AG$58*'Milestone %'!T124</f>
        <v>7125000</v>
      </c>
      <c r="AP58" s="3">
        <f>$AG$58*'Milestone %'!U124</f>
        <v>8062500</v>
      </c>
      <c r="AQ58" s="3">
        <f>$AG$58*'Milestone %'!V124</f>
        <v>8812500</v>
      </c>
      <c r="AR58" s="3">
        <f>$AG$58*'Milestone %'!X124</f>
        <v>7500000</v>
      </c>
      <c r="AS58" s="3">
        <f>$AG$58*'Milestone %'!Y124</f>
        <v>6750000</v>
      </c>
      <c r="AT58" s="3">
        <f>$AG$58*'Milestone %'!Z124</f>
        <v>6000000</v>
      </c>
      <c r="AU58" s="3">
        <f>$AG$58*'Milestone %'!AA124</f>
        <v>5250000.0000000009</v>
      </c>
      <c r="AV58" s="3">
        <f>$AG$58*'Milestone %'!AC124</f>
        <v>4312500</v>
      </c>
      <c r="AW58" s="3">
        <f>$AG$58*'Milestone %'!AD124</f>
        <v>3937500</v>
      </c>
      <c r="AX58" s="3">
        <f>$AG$58*'Milestone %'!AE124</f>
        <v>4687500</v>
      </c>
      <c r="AY58" s="3">
        <f>$AG$58*'Milestone %'!AF124</f>
        <v>3187500</v>
      </c>
      <c r="AZ58" s="201">
        <f>SUM(AH58:AY58)</f>
        <v>75000000</v>
      </c>
      <c r="BA58" s="202">
        <f>AZ58+AF58</f>
        <v>75000000</v>
      </c>
      <c r="BB58" s="38">
        <f>BA58-B58</f>
        <v>75000000</v>
      </c>
    </row>
    <row r="59" spans="1:16373" hidden="1">
      <c r="A59" s="223"/>
      <c r="B59" s="184"/>
      <c r="C59" s="181"/>
      <c r="D59" s="181"/>
      <c r="E59" s="182"/>
      <c r="F59" s="6"/>
      <c r="G59" s="6"/>
      <c r="H59" s="3"/>
      <c r="I59" s="196">
        <f>I58/$C$58</f>
        <v>0</v>
      </c>
      <c r="J59" s="196">
        <f t="shared" ref="J59:AE59" si="69">J58/$C$58</f>
        <v>0</v>
      </c>
      <c r="K59" s="196">
        <f t="shared" si="69"/>
        <v>0</v>
      </c>
      <c r="L59" s="196">
        <f t="shared" si="69"/>
        <v>0</v>
      </c>
      <c r="M59" s="196">
        <f t="shared" si="69"/>
        <v>0</v>
      </c>
      <c r="N59" s="196">
        <f t="shared" si="69"/>
        <v>0</v>
      </c>
      <c r="O59" s="196">
        <f t="shared" si="69"/>
        <v>0</v>
      </c>
      <c r="P59" s="196">
        <f t="shared" si="69"/>
        <v>0</v>
      </c>
      <c r="Q59" s="196">
        <f t="shared" si="69"/>
        <v>0</v>
      </c>
      <c r="R59" s="196">
        <f t="shared" si="69"/>
        <v>0</v>
      </c>
      <c r="S59" s="196">
        <f t="shared" si="69"/>
        <v>0</v>
      </c>
      <c r="T59" s="196">
        <f t="shared" si="69"/>
        <v>0</v>
      </c>
      <c r="U59" s="196">
        <f t="shared" si="69"/>
        <v>0</v>
      </c>
      <c r="V59" s="196">
        <f t="shared" si="69"/>
        <v>0</v>
      </c>
      <c r="W59" s="196">
        <f t="shared" si="69"/>
        <v>0</v>
      </c>
      <c r="X59" s="196">
        <f t="shared" si="69"/>
        <v>0</v>
      </c>
      <c r="Y59" s="196">
        <f t="shared" si="69"/>
        <v>0</v>
      </c>
      <c r="Z59" s="196">
        <f t="shared" si="69"/>
        <v>0</v>
      </c>
      <c r="AA59" s="196">
        <f t="shared" si="69"/>
        <v>0</v>
      </c>
      <c r="AB59" s="196">
        <f t="shared" si="69"/>
        <v>0</v>
      </c>
      <c r="AC59" s="196">
        <f t="shared" si="69"/>
        <v>0</v>
      </c>
      <c r="AD59" s="196">
        <f t="shared" si="69"/>
        <v>0</v>
      </c>
      <c r="AE59" s="196">
        <f t="shared" si="69"/>
        <v>0</v>
      </c>
      <c r="AF59" s="195"/>
      <c r="AG59" s="195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201"/>
      <c r="BA59" s="202"/>
      <c r="BB59" s="38"/>
    </row>
    <row r="60" spans="1:16373">
      <c r="A60" s="223" t="s">
        <v>106</v>
      </c>
      <c r="B60" s="184">
        <v>100000000</v>
      </c>
      <c r="C60" s="181">
        <v>0</v>
      </c>
      <c r="D60" s="181">
        <v>1000000000</v>
      </c>
      <c r="E60" s="182">
        <f>D60-B60-C60</f>
        <v>900000000</v>
      </c>
      <c r="F60" s="6">
        <v>43363</v>
      </c>
      <c r="G60" s="6">
        <v>43862</v>
      </c>
      <c r="H60" s="3">
        <v>0</v>
      </c>
      <c r="I60" s="3">
        <v>632.54999999999995</v>
      </c>
      <c r="J60" s="3">
        <v>88.12</v>
      </c>
      <c r="K60" s="3">
        <v>2069.15</v>
      </c>
      <c r="L60" s="11">
        <v>1499.09</v>
      </c>
      <c r="M60" s="3">
        <v>842.45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95">
        <f>SUM(H60:AE60)</f>
        <v>5131.3599999999997</v>
      </c>
      <c r="AG60" s="195">
        <f>D60-AF60</f>
        <v>999994868.63999999</v>
      </c>
      <c r="AH60" s="11">
        <f>$AG$60*'Milestone %'!K129</f>
        <v>8599955.8703039996</v>
      </c>
      <c r="AI60" s="11">
        <f>$AG$60*'Milestone %'!L129</f>
        <v>9999948.6864</v>
      </c>
      <c r="AJ60" s="11">
        <f>$AG$60*'Milestone %'!N129</f>
        <v>19999897.3728</v>
      </c>
      <c r="AK60" s="11">
        <f>$AG$60*'Milestone %'!O129</f>
        <v>34999820.402400002</v>
      </c>
      <c r="AL60" s="11">
        <f>$AG$60*'Milestone %'!P129</f>
        <v>54799718.801472001</v>
      </c>
      <c r="AM60" s="11">
        <f>$AG$60*'Milestone %'!Q129</f>
        <v>59799693.144671999</v>
      </c>
      <c r="AN60" s="11">
        <f>$AG$60*'Milestone %'!S129</f>
        <v>60999686.987039998</v>
      </c>
      <c r="AO60" s="11">
        <f>$AG$60*'Milestone %'!T129</f>
        <v>84999563.834399998</v>
      </c>
      <c r="AP60" s="11">
        <f>$AG$60*'Milestone %'!U129</f>
        <v>97499499.692400008</v>
      </c>
      <c r="AQ60" s="11">
        <f>$AG$60*'Milestone %'!V129</f>
        <v>107499448.37879999</v>
      </c>
      <c r="AR60" s="11">
        <f>$AG$60*'Milestone %'!X129</f>
        <v>89999538.177599996</v>
      </c>
      <c r="AS60" s="11">
        <f>$AG$60*'Milestone %'!Y129</f>
        <v>80299587.951792002</v>
      </c>
      <c r="AT60" s="11">
        <f>$AG$60*'Milestone %'!Z129</f>
        <v>49999743.432000004</v>
      </c>
      <c r="AU60" s="11">
        <f>$AG$60*'Milestone %'!AA129</f>
        <v>39999794.7456</v>
      </c>
      <c r="AV60" s="11">
        <f>$AG$60*'Milestone %'!AC129</f>
        <v>47499756.260399997</v>
      </c>
      <c r="AW60" s="11">
        <f>$AG$60*'Milestone %'!AD129</f>
        <v>52499730.603599995</v>
      </c>
      <c r="AX60" s="11">
        <f>$AG$60*'Milestone %'!AE129</f>
        <v>62499679.289999999</v>
      </c>
      <c r="AY60" s="11">
        <f>$AG$60*'Milestone %'!AF129</f>
        <v>37999805.008319996</v>
      </c>
      <c r="AZ60" s="201">
        <f>SUM(AH60:AY60)</f>
        <v>999994868.63999999</v>
      </c>
      <c r="BA60" s="202">
        <f>AZ60+AF60</f>
        <v>1000000000</v>
      </c>
      <c r="BB60" s="38">
        <f>BA60-B60</f>
        <v>900000000</v>
      </c>
    </row>
    <row r="61" spans="1:16373" hidden="1">
      <c r="A61" s="220"/>
      <c r="B61" s="80"/>
      <c r="C61" s="80"/>
      <c r="D61" s="80"/>
      <c r="E61" s="185"/>
      <c r="F61" s="81"/>
      <c r="G61" s="81"/>
      <c r="H61" s="83"/>
      <c r="I61" s="199">
        <f>I60/$B$60</f>
        <v>6.3254999999999998E-6</v>
      </c>
      <c r="J61" s="199">
        <f t="shared" ref="J61:AE61" si="70">J60/$B$60</f>
        <v>8.8120000000000003E-7</v>
      </c>
      <c r="K61" s="199">
        <f t="shared" si="70"/>
        <v>2.06915E-5</v>
      </c>
      <c r="L61" s="199">
        <f t="shared" si="70"/>
        <v>1.4990899999999999E-5</v>
      </c>
      <c r="M61" s="199">
        <f t="shared" si="70"/>
        <v>8.4245000000000004E-6</v>
      </c>
      <c r="N61" s="199">
        <f t="shared" si="70"/>
        <v>0</v>
      </c>
      <c r="O61" s="199">
        <f t="shared" si="70"/>
        <v>0</v>
      </c>
      <c r="P61" s="199">
        <f t="shared" si="70"/>
        <v>0</v>
      </c>
      <c r="Q61" s="199">
        <f t="shared" si="70"/>
        <v>0</v>
      </c>
      <c r="R61" s="199">
        <f t="shared" si="70"/>
        <v>0</v>
      </c>
      <c r="S61" s="199">
        <f t="shared" si="70"/>
        <v>0</v>
      </c>
      <c r="T61" s="199">
        <f t="shared" si="70"/>
        <v>0</v>
      </c>
      <c r="U61" s="199">
        <f t="shared" si="70"/>
        <v>0</v>
      </c>
      <c r="V61" s="199">
        <f t="shared" si="70"/>
        <v>0</v>
      </c>
      <c r="W61" s="199">
        <f t="shared" si="70"/>
        <v>0</v>
      </c>
      <c r="X61" s="199">
        <f t="shared" si="70"/>
        <v>0</v>
      </c>
      <c r="Y61" s="199">
        <f t="shared" si="70"/>
        <v>0</v>
      </c>
      <c r="Z61" s="199">
        <f t="shared" si="70"/>
        <v>0</v>
      </c>
      <c r="AA61" s="199">
        <f t="shared" si="70"/>
        <v>0</v>
      </c>
      <c r="AB61" s="199">
        <f t="shared" si="70"/>
        <v>0</v>
      </c>
      <c r="AC61" s="199">
        <f t="shared" si="70"/>
        <v>0</v>
      </c>
      <c r="AD61" s="199">
        <f t="shared" si="70"/>
        <v>0</v>
      </c>
      <c r="AE61" s="199">
        <f t="shared" si="70"/>
        <v>0</v>
      </c>
      <c r="AF61" s="197"/>
      <c r="AG61" s="197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3"/>
      <c r="BA61" s="204"/>
      <c r="BB61" s="38">
        <f>BA61-B61</f>
        <v>0</v>
      </c>
    </row>
    <row r="62" spans="1:16373" hidden="1">
      <c r="A62" s="68" t="s">
        <v>86</v>
      </c>
      <c r="B62" s="183">
        <f>SUM(B56+B58+B60)</f>
        <v>100000000</v>
      </c>
      <c r="C62" s="183">
        <f t="shared" ref="C62:AF62" si="71">SUM(C56+C58+C60)</f>
        <v>211975709.64553031</v>
      </c>
      <c r="D62" s="183">
        <f t="shared" si="71"/>
        <v>1475000000</v>
      </c>
      <c r="E62" s="183">
        <f t="shared" si="71"/>
        <v>1163024290.3544698</v>
      </c>
      <c r="F62" s="183"/>
      <c r="G62" s="183"/>
      <c r="H62" s="183">
        <f t="shared" si="71"/>
        <v>0</v>
      </c>
      <c r="I62" s="183">
        <f t="shared" si="71"/>
        <v>632.54999999999995</v>
      </c>
      <c r="J62" s="183">
        <f t="shared" si="71"/>
        <v>88.12</v>
      </c>
      <c r="K62" s="183">
        <f t="shared" si="71"/>
        <v>2069.15</v>
      </c>
      <c r="L62" s="183">
        <f t="shared" si="71"/>
        <v>1499.09</v>
      </c>
      <c r="M62" s="183">
        <f t="shared" si="71"/>
        <v>842.45</v>
      </c>
      <c r="N62" s="183">
        <f t="shared" si="71"/>
        <v>0</v>
      </c>
      <c r="O62" s="183">
        <f t="shared" si="71"/>
        <v>0</v>
      </c>
      <c r="P62" s="183">
        <f t="shared" si="71"/>
        <v>0</v>
      </c>
      <c r="Q62" s="183">
        <f t="shared" si="71"/>
        <v>0</v>
      </c>
      <c r="R62" s="183">
        <f t="shared" si="71"/>
        <v>0</v>
      </c>
      <c r="S62" s="183">
        <f t="shared" si="71"/>
        <v>0</v>
      </c>
      <c r="T62" s="183">
        <f t="shared" si="71"/>
        <v>0</v>
      </c>
      <c r="U62" s="183">
        <f t="shared" si="71"/>
        <v>0</v>
      </c>
      <c r="V62" s="183">
        <f t="shared" si="71"/>
        <v>0</v>
      </c>
      <c r="W62" s="183">
        <f t="shared" si="71"/>
        <v>0</v>
      </c>
      <c r="X62" s="183">
        <f t="shared" si="71"/>
        <v>0</v>
      </c>
      <c r="Y62" s="183">
        <f t="shared" si="71"/>
        <v>0</v>
      </c>
      <c r="Z62" s="183">
        <f t="shared" si="71"/>
        <v>0</v>
      </c>
      <c r="AA62" s="183">
        <f t="shared" si="71"/>
        <v>0</v>
      </c>
      <c r="AB62" s="183">
        <f t="shared" si="71"/>
        <v>0</v>
      </c>
      <c r="AC62" s="183">
        <f t="shared" si="71"/>
        <v>0</v>
      </c>
      <c r="AD62" s="183">
        <f t="shared" si="71"/>
        <v>0</v>
      </c>
      <c r="AE62" s="183">
        <f t="shared" si="71"/>
        <v>0</v>
      </c>
      <c r="AF62" s="183">
        <f t="shared" si="71"/>
        <v>5131.3599999999997</v>
      </c>
      <c r="AG62" s="183">
        <f>SUM(AG56+AG58+AG60)</f>
        <v>1474994868.6399999</v>
      </c>
      <c r="AH62" s="183">
        <f t="shared" ref="AH62:BA62" si="72">SUM(AH56+AH58+AH60)</f>
        <v>8599955.8703039996</v>
      </c>
      <c r="AI62" s="183">
        <f t="shared" si="72"/>
        <v>9999948.6864</v>
      </c>
      <c r="AJ62" s="183">
        <f t="shared" si="72"/>
        <v>19999897.3728</v>
      </c>
      <c r="AK62" s="183">
        <f t="shared" si="72"/>
        <v>38562320.402400002</v>
      </c>
      <c r="AL62" s="183">
        <f t="shared" si="72"/>
        <v>61924718.801472001</v>
      </c>
      <c r="AM62" s="183">
        <f t="shared" si="72"/>
        <v>75237193.144672006</v>
      </c>
      <c r="AN62" s="183">
        <f t="shared" si="72"/>
        <v>94249686.987039998</v>
      </c>
      <c r="AO62" s="183">
        <f t="shared" si="72"/>
        <v>130124563.8344</v>
      </c>
      <c r="AP62" s="183">
        <f t="shared" si="72"/>
        <v>148561999.69240001</v>
      </c>
      <c r="AQ62" s="183">
        <f t="shared" si="72"/>
        <v>163311948.37879997</v>
      </c>
      <c r="AR62" s="183">
        <f t="shared" si="72"/>
        <v>137499538.1776</v>
      </c>
      <c r="AS62" s="183">
        <f t="shared" si="72"/>
        <v>123049587.951792</v>
      </c>
      <c r="AT62" s="183">
        <f t="shared" si="72"/>
        <v>87999743.432000011</v>
      </c>
      <c r="AU62" s="183">
        <f t="shared" si="72"/>
        <v>73249794.7456</v>
      </c>
      <c r="AV62" s="183">
        <f t="shared" si="72"/>
        <v>74812256.260399997</v>
      </c>
      <c r="AW62" s="183">
        <f t="shared" si="72"/>
        <v>77437230.603599995</v>
      </c>
      <c r="AX62" s="183">
        <f t="shared" si="72"/>
        <v>92187179.289999992</v>
      </c>
      <c r="AY62" s="183">
        <f t="shared" si="72"/>
        <v>58187305.008319996</v>
      </c>
      <c r="AZ62" s="183">
        <f t="shared" si="72"/>
        <v>1474994868.6399999</v>
      </c>
      <c r="BA62" s="183">
        <f t="shared" si="72"/>
        <v>1475000000</v>
      </c>
      <c r="BB62" s="38">
        <f>BA62-B62</f>
        <v>1375000000</v>
      </c>
      <c r="HH62" s="59"/>
      <c r="HI62" s="60"/>
      <c r="HJ62" s="60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70"/>
      <c r="IJ62" s="71"/>
      <c r="IK62" s="72"/>
      <c r="IL62" s="68" t="s">
        <v>86</v>
      </c>
      <c r="IM62" s="61">
        <f>SUM(IM46:IM60)</f>
        <v>0</v>
      </c>
      <c r="IN62" s="61"/>
      <c r="IO62" s="62"/>
      <c r="IP62" s="62"/>
      <c r="IQ62" s="63"/>
      <c r="IR62" s="63"/>
      <c r="IS62" s="63"/>
      <c r="IT62" s="62"/>
      <c r="IU62" s="64"/>
      <c r="IV62" s="65"/>
      <c r="IW62" s="66"/>
      <c r="IX62" s="66"/>
      <c r="IY62" s="66"/>
      <c r="IZ62" s="67"/>
      <c r="JA62" s="59"/>
      <c r="JB62" s="59"/>
      <c r="JC62" s="59"/>
      <c r="JD62" s="59"/>
      <c r="JE62" s="59"/>
      <c r="JF62" s="59"/>
      <c r="JG62" s="59"/>
      <c r="JH62" s="59"/>
      <c r="JI62" s="59"/>
      <c r="JJ62" s="59"/>
      <c r="JK62" s="59"/>
      <c r="JL62" s="59"/>
      <c r="JM62" s="59"/>
      <c r="JN62" s="59"/>
      <c r="JO62" s="59"/>
      <c r="JP62" s="59"/>
      <c r="JQ62" s="59"/>
      <c r="JR62" s="59"/>
      <c r="JS62" s="59"/>
      <c r="JT62" s="59"/>
      <c r="JU62" s="60"/>
      <c r="JV62" s="60"/>
      <c r="JW62" s="69"/>
      <c r="JX62" s="69"/>
      <c r="JY62" s="69"/>
      <c r="JZ62" s="69"/>
      <c r="KA62" s="69"/>
      <c r="KB62" s="69"/>
      <c r="KC62" s="69"/>
      <c r="KD62" s="69"/>
      <c r="KE62" s="69"/>
      <c r="KF62" s="69"/>
      <c r="KG62" s="69"/>
      <c r="KH62" s="69"/>
      <c r="KI62" s="69"/>
      <c r="KJ62" s="69"/>
      <c r="KK62" s="69"/>
      <c r="KL62" s="69"/>
      <c r="KM62" s="69"/>
      <c r="KN62" s="69"/>
      <c r="KO62" s="69"/>
      <c r="KP62" s="69"/>
      <c r="KQ62" s="69"/>
      <c r="KR62" s="69"/>
      <c r="KS62" s="69"/>
      <c r="KT62" s="69"/>
      <c r="KU62" s="70"/>
      <c r="KV62" s="71"/>
      <c r="KW62" s="72"/>
      <c r="KX62" s="68" t="s">
        <v>86</v>
      </c>
      <c r="KY62" s="61">
        <f>SUM(KY46:KY60)</f>
        <v>0</v>
      </c>
      <c r="KZ62" s="61"/>
      <c r="LA62" s="62"/>
      <c r="LB62" s="62"/>
      <c r="LC62" s="63"/>
      <c r="LD62" s="63"/>
      <c r="LE62" s="63"/>
      <c r="LF62" s="62"/>
      <c r="LG62" s="64"/>
      <c r="LH62" s="65"/>
      <c r="LI62" s="66"/>
      <c r="LJ62" s="66"/>
      <c r="LK62" s="66"/>
      <c r="LL62" s="67"/>
      <c r="LM62" s="59"/>
      <c r="LN62" s="59"/>
      <c r="LO62" s="59"/>
      <c r="LP62" s="59"/>
      <c r="LQ62" s="59"/>
      <c r="LR62" s="59"/>
      <c r="LS62" s="59"/>
      <c r="LT62" s="59"/>
      <c r="LU62" s="59"/>
      <c r="LV62" s="59"/>
      <c r="LW62" s="59"/>
      <c r="LX62" s="59"/>
      <c r="LY62" s="59"/>
      <c r="LZ62" s="59"/>
      <c r="MA62" s="59"/>
      <c r="MB62" s="59"/>
      <c r="MC62" s="59"/>
      <c r="MD62" s="59"/>
      <c r="ME62" s="59"/>
      <c r="MF62" s="59"/>
      <c r="MG62" s="60"/>
      <c r="MH62" s="60"/>
      <c r="MI62" s="69"/>
      <c r="MJ62" s="69"/>
      <c r="MK62" s="69"/>
      <c r="ML62" s="69"/>
      <c r="MM62" s="69"/>
      <c r="MN62" s="69"/>
      <c r="MO62" s="69"/>
      <c r="MP62" s="69"/>
      <c r="MQ62" s="69"/>
      <c r="MR62" s="69"/>
      <c r="MS62" s="69"/>
      <c r="MT62" s="69"/>
      <c r="MU62" s="69"/>
      <c r="MV62" s="69"/>
      <c r="MW62" s="69"/>
      <c r="MX62" s="69"/>
      <c r="MY62" s="69"/>
      <c r="MZ62" s="69"/>
      <c r="NA62" s="69"/>
      <c r="NB62" s="69"/>
      <c r="NC62" s="69"/>
      <c r="ND62" s="69"/>
      <c r="NE62" s="69"/>
      <c r="NF62" s="69"/>
      <c r="NG62" s="70"/>
      <c r="NH62" s="71"/>
      <c r="NI62" s="72"/>
      <c r="NJ62" s="68" t="s">
        <v>86</v>
      </c>
      <c r="NK62" s="61">
        <f>SUM(NK46:NK60)</f>
        <v>0</v>
      </c>
      <c r="NL62" s="61"/>
      <c r="NM62" s="62"/>
      <c r="NN62" s="62"/>
      <c r="NO62" s="63"/>
      <c r="NP62" s="63"/>
      <c r="NQ62" s="63"/>
      <c r="NR62" s="62"/>
      <c r="NS62" s="64"/>
      <c r="NT62" s="65"/>
      <c r="NU62" s="66"/>
      <c r="NV62" s="66"/>
      <c r="NW62" s="66"/>
      <c r="NX62" s="67"/>
      <c r="NY62" s="59"/>
      <c r="NZ62" s="59"/>
      <c r="OA62" s="59"/>
      <c r="OB62" s="59"/>
      <c r="OC62" s="59"/>
      <c r="OD62" s="59"/>
      <c r="OE62" s="59"/>
      <c r="OF62" s="59"/>
      <c r="OG62" s="59"/>
      <c r="OH62" s="59"/>
      <c r="OI62" s="59"/>
      <c r="OJ62" s="59"/>
      <c r="OK62" s="59"/>
      <c r="OL62" s="59"/>
      <c r="OM62" s="59"/>
      <c r="ON62" s="59"/>
      <c r="OO62" s="59"/>
      <c r="OP62" s="59"/>
      <c r="OQ62" s="59"/>
      <c r="OR62" s="59"/>
      <c r="OS62" s="60"/>
      <c r="OT62" s="60"/>
      <c r="OU62" s="69"/>
      <c r="OV62" s="69"/>
      <c r="OW62" s="69"/>
      <c r="OX62" s="69"/>
      <c r="OY62" s="69"/>
      <c r="OZ62" s="69"/>
      <c r="PA62" s="69"/>
      <c r="PB62" s="69"/>
      <c r="PC62" s="69"/>
      <c r="PD62" s="69"/>
      <c r="PE62" s="69"/>
      <c r="PF62" s="69"/>
      <c r="PG62" s="69"/>
      <c r="PH62" s="69"/>
      <c r="PI62" s="69"/>
      <c r="PJ62" s="69"/>
      <c r="PK62" s="69"/>
      <c r="PL62" s="69"/>
      <c r="PM62" s="69"/>
      <c r="PN62" s="69"/>
      <c r="PO62" s="69"/>
      <c r="PP62" s="69"/>
      <c r="PQ62" s="69"/>
      <c r="PR62" s="69"/>
      <c r="PS62" s="70"/>
      <c r="PT62" s="71"/>
      <c r="PU62" s="72"/>
      <c r="PV62" s="68" t="s">
        <v>86</v>
      </c>
      <c r="PW62" s="61">
        <f>SUM(PW46:PW60)</f>
        <v>0</v>
      </c>
      <c r="PX62" s="61"/>
      <c r="PY62" s="62"/>
      <c r="PZ62" s="62"/>
      <c r="QA62" s="63"/>
      <c r="QB62" s="63"/>
      <c r="QC62" s="63"/>
      <c r="QD62" s="62"/>
      <c r="QE62" s="64"/>
      <c r="QF62" s="65"/>
      <c r="QG62" s="66"/>
      <c r="QH62" s="66"/>
      <c r="QI62" s="66"/>
      <c r="QJ62" s="67"/>
      <c r="QK62" s="59"/>
      <c r="QL62" s="59"/>
      <c r="QM62" s="59"/>
      <c r="QN62" s="59"/>
      <c r="QO62" s="59"/>
      <c r="QP62" s="59"/>
      <c r="QQ62" s="59"/>
      <c r="QR62" s="59"/>
      <c r="QS62" s="59"/>
      <c r="QT62" s="59"/>
      <c r="QU62" s="59"/>
      <c r="QV62" s="59"/>
      <c r="QW62" s="59"/>
      <c r="QX62" s="59"/>
      <c r="QY62" s="59"/>
      <c r="QZ62" s="59"/>
      <c r="RA62" s="59"/>
      <c r="RB62" s="59"/>
      <c r="RC62" s="59"/>
      <c r="RD62" s="59"/>
      <c r="RE62" s="60"/>
      <c r="RF62" s="60"/>
      <c r="RG62" s="69"/>
      <c r="RH62" s="69"/>
      <c r="RI62" s="69"/>
      <c r="RJ62" s="69"/>
      <c r="RK62" s="69"/>
      <c r="RL62" s="69"/>
      <c r="RM62" s="69"/>
      <c r="RN62" s="69"/>
      <c r="RO62" s="69"/>
      <c r="RP62" s="69"/>
      <c r="RQ62" s="69"/>
      <c r="RR62" s="69"/>
      <c r="RS62" s="69"/>
      <c r="RT62" s="69"/>
      <c r="RU62" s="69"/>
      <c r="RV62" s="69"/>
      <c r="RW62" s="69"/>
      <c r="RX62" s="69"/>
      <c r="RY62" s="69"/>
      <c r="RZ62" s="69"/>
      <c r="SA62" s="69"/>
      <c r="SB62" s="69"/>
      <c r="SC62" s="69"/>
      <c r="SD62" s="69"/>
      <c r="SE62" s="70"/>
      <c r="SF62" s="71"/>
      <c r="SG62" s="72"/>
      <c r="SH62" s="68" t="s">
        <v>86</v>
      </c>
      <c r="SI62" s="61">
        <f>SUM(SI46:SI60)</f>
        <v>0</v>
      </c>
      <c r="SJ62" s="61"/>
      <c r="SK62" s="62"/>
      <c r="SL62" s="62"/>
      <c r="SM62" s="63"/>
      <c r="SN62" s="63"/>
      <c r="SO62" s="63"/>
      <c r="SP62" s="62"/>
      <c r="SQ62" s="64"/>
      <c r="SR62" s="65"/>
      <c r="SS62" s="66"/>
      <c r="ST62" s="66"/>
      <c r="SU62" s="66"/>
      <c r="SV62" s="67"/>
      <c r="SW62" s="59"/>
      <c r="SX62" s="59"/>
      <c r="SY62" s="59"/>
      <c r="SZ62" s="59"/>
      <c r="TA62" s="59"/>
      <c r="TB62" s="59"/>
      <c r="TC62" s="59"/>
      <c r="TD62" s="59"/>
      <c r="TE62" s="59"/>
      <c r="TF62" s="59"/>
      <c r="TG62" s="59"/>
      <c r="TH62" s="59"/>
      <c r="TI62" s="59"/>
      <c r="TJ62" s="59"/>
      <c r="TK62" s="59"/>
      <c r="TL62" s="59"/>
      <c r="TM62" s="59"/>
      <c r="TN62" s="59"/>
      <c r="TO62" s="59"/>
      <c r="TP62" s="59"/>
      <c r="TQ62" s="60"/>
      <c r="TR62" s="60"/>
      <c r="TS62" s="69"/>
      <c r="TT62" s="69"/>
      <c r="TU62" s="69"/>
      <c r="TV62" s="69"/>
      <c r="TW62" s="69"/>
      <c r="TX62" s="69"/>
      <c r="TY62" s="69"/>
      <c r="TZ62" s="69"/>
      <c r="UA62" s="69"/>
      <c r="UB62" s="69"/>
      <c r="UC62" s="69"/>
      <c r="UD62" s="69"/>
      <c r="UE62" s="69"/>
      <c r="UF62" s="69"/>
      <c r="UG62" s="69"/>
      <c r="UH62" s="69"/>
      <c r="UI62" s="69"/>
      <c r="UJ62" s="69"/>
      <c r="UK62" s="69"/>
      <c r="UL62" s="69"/>
      <c r="UM62" s="69"/>
      <c r="UN62" s="69"/>
      <c r="UO62" s="69"/>
      <c r="UP62" s="69"/>
      <c r="UQ62" s="70"/>
      <c r="UR62" s="71"/>
      <c r="US62" s="72"/>
      <c r="UT62" s="68" t="s">
        <v>86</v>
      </c>
      <c r="UU62" s="61">
        <f>SUM(UU46:UU60)</f>
        <v>0</v>
      </c>
      <c r="UV62" s="61"/>
      <c r="UW62" s="62"/>
      <c r="UX62" s="62"/>
      <c r="UY62" s="63"/>
      <c r="UZ62" s="63"/>
      <c r="VA62" s="63"/>
      <c r="VB62" s="62"/>
      <c r="VC62" s="64"/>
      <c r="VD62" s="65"/>
      <c r="VE62" s="66"/>
      <c r="VF62" s="66"/>
      <c r="VG62" s="66"/>
      <c r="VH62" s="67"/>
      <c r="VI62" s="59"/>
      <c r="VJ62" s="59"/>
      <c r="VK62" s="59"/>
      <c r="VL62" s="59"/>
      <c r="VM62" s="59"/>
      <c r="VN62" s="59"/>
      <c r="VO62" s="59"/>
      <c r="VP62" s="59"/>
      <c r="VQ62" s="59"/>
      <c r="VR62" s="59"/>
      <c r="VS62" s="59"/>
      <c r="VT62" s="59"/>
      <c r="VU62" s="59"/>
      <c r="VV62" s="59"/>
      <c r="VW62" s="59"/>
      <c r="VX62" s="59"/>
      <c r="VY62" s="59"/>
      <c r="VZ62" s="59"/>
      <c r="WA62" s="59"/>
      <c r="WB62" s="59"/>
      <c r="WC62" s="60"/>
      <c r="WD62" s="60"/>
      <c r="WE62" s="69"/>
      <c r="WF62" s="69"/>
      <c r="WG62" s="69"/>
      <c r="WH62" s="69"/>
      <c r="WI62" s="69"/>
      <c r="WJ62" s="69"/>
      <c r="WK62" s="69"/>
      <c r="WL62" s="69"/>
      <c r="WM62" s="69"/>
      <c r="WN62" s="69"/>
      <c r="WO62" s="69"/>
      <c r="WP62" s="69"/>
      <c r="WQ62" s="69"/>
      <c r="WR62" s="69"/>
      <c r="WS62" s="69"/>
      <c r="WT62" s="69"/>
      <c r="WU62" s="69"/>
      <c r="WV62" s="69"/>
      <c r="WW62" s="69"/>
      <c r="WX62" s="69"/>
      <c r="WY62" s="69"/>
      <c r="WZ62" s="69"/>
      <c r="XA62" s="69"/>
      <c r="XB62" s="69"/>
      <c r="XC62" s="70"/>
      <c r="XD62" s="71"/>
      <c r="XE62" s="72"/>
      <c r="XF62" s="68" t="s">
        <v>86</v>
      </c>
      <c r="XG62" s="61">
        <f>SUM(XG46:XG60)</f>
        <v>0</v>
      </c>
      <c r="XH62" s="61"/>
      <c r="XI62" s="62"/>
      <c r="XJ62" s="62"/>
      <c r="XK62" s="63"/>
      <c r="XL62" s="63"/>
      <c r="XM62" s="63"/>
      <c r="XN62" s="62"/>
      <c r="XO62" s="64"/>
      <c r="XP62" s="65"/>
      <c r="XQ62" s="66"/>
      <c r="XR62" s="66"/>
      <c r="XS62" s="66"/>
      <c r="XT62" s="67"/>
      <c r="XU62" s="59"/>
      <c r="XV62" s="59"/>
      <c r="XW62" s="59"/>
      <c r="XX62" s="59"/>
      <c r="XY62" s="59"/>
      <c r="XZ62" s="59"/>
      <c r="YA62" s="59"/>
      <c r="YB62" s="59"/>
      <c r="YC62" s="59"/>
      <c r="YD62" s="59"/>
      <c r="YE62" s="59"/>
      <c r="YF62" s="59"/>
      <c r="YG62" s="59"/>
      <c r="YH62" s="59"/>
      <c r="YI62" s="59"/>
      <c r="YJ62" s="59"/>
      <c r="YK62" s="59"/>
      <c r="YL62" s="59"/>
      <c r="YM62" s="59"/>
      <c r="YN62" s="59"/>
      <c r="YO62" s="60"/>
      <c r="YP62" s="60"/>
      <c r="YQ62" s="69"/>
      <c r="YR62" s="69"/>
      <c r="YS62" s="69"/>
      <c r="YT62" s="69"/>
      <c r="YU62" s="69"/>
      <c r="YV62" s="69"/>
      <c r="YW62" s="69"/>
      <c r="YX62" s="69"/>
      <c r="YY62" s="69"/>
      <c r="YZ62" s="69"/>
      <c r="ZA62" s="69"/>
      <c r="ZB62" s="69"/>
      <c r="ZC62" s="69"/>
      <c r="ZD62" s="69"/>
      <c r="ZE62" s="69"/>
      <c r="ZF62" s="69"/>
      <c r="ZG62" s="69"/>
      <c r="ZH62" s="69"/>
      <c r="ZI62" s="69"/>
      <c r="ZJ62" s="69"/>
      <c r="ZK62" s="69"/>
      <c r="ZL62" s="69"/>
      <c r="ZM62" s="69"/>
      <c r="ZN62" s="69"/>
      <c r="ZO62" s="70"/>
      <c r="ZP62" s="71"/>
      <c r="ZQ62" s="72"/>
      <c r="ZR62" s="68" t="s">
        <v>86</v>
      </c>
      <c r="ZS62" s="61">
        <f>SUM(ZS46:ZS60)</f>
        <v>0</v>
      </c>
      <c r="ZT62" s="61"/>
      <c r="ZU62" s="62"/>
      <c r="ZV62" s="62"/>
      <c r="ZW62" s="63"/>
      <c r="ZX62" s="63"/>
      <c r="ZY62" s="63"/>
      <c r="ZZ62" s="62"/>
      <c r="AAA62" s="64"/>
      <c r="AAB62" s="65"/>
      <c r="AAC62" s="66"/>
      <c r="AAD62" s="66"/>
      <c r="AAE62" s="66"/>
      <c r="AAF62" s="67"/>
      <c r="AAG62" s="59"/>
      <c r="AAH62" s="59"/>
      <c r="AAI62" s="59"/>
      <c r="AAJ62" s="59"/>
      <c r="AAK62" s="59"/>
      <c r="AAL62" s="59"/>
      <c r="AAM62" s="59"/>
      <c r="AAN62" s="59"/>
      <c r="AAO62" s="59"/>
      <c r="AAP62" s="59"/>
      <c r="AAQ62" s="59"/>
      <c r="AAR62" s="59"/>
      <c r="AAS62" s="59"/>
      <c r="AAT62" s="59"/>
      <c r="AAU62" s="59"/>
      <c r="AAV62" s="59"/>
      <c r="AAW62" s="59"/>
      <c r="AAX62" s="59"/>
      <c r="AAY62" s="59"/>
      <c r="AAZ62" s="59"/>
      <c r="ABA62" s="60"/>
      <c r="ABB62" s="60"/>
      <c r="ABC62" s="69"/>
      <c r="ABD62" s="69"/>
      <c r="ABE62" s="69"/>
      <c r="ABF62" s="69"/>
      <c r="ABG62" s="69"/>
      <c r="ABH62" s="69"/>
      <c r="ABI62" s="69"/>
      <c r="ABJ62" s="69"/>
      <c r="ABK62" s="69"/>
      <c r="ABL62" s="69"/>
      <c r="ABM62" s="69"/>
      <c r="ABN62" s="69"/>
      <c r="ABO62" s="69"/>
      <c r="ABP62" s="69"/>
      <c r="ABQ62" s="69"/>
      <c r="ABR62" s="69"/>
      <c r="ABS62" s="69"/>
      <c r="ABT62" s="69"/>
      <c r="ABU62" s="69"/>
      <c r="ABV62" s="69"/>
      <c r="ABW62" s="69"/>
      <c r="ABX62" s="69"/>
      <c r="ABY62" s="69"/>
      <c r="ABZ62" s="69"/>
      <c r="ACA62" s="70"/>
      <c r="ACB62" s="71"/>
      <c r="ACC62" s="72"/>
      <c r="ACD62" s="68" t="s">
        <v>86</v>
      </c>
      <c r="ACE62" s="61">
        <f>SUM(ACE46:ACE60)</f>
        <v>0</v>
      </c>
      <c r="ACF62" s="61"/>
      <c r="ACG62" s="62"/>
      <c r="ACH62" s="62"/>
      <c r="ACI62" s="63"/>
      <c r="ACJ62" s="63"/>
      <c r="ACK62" s="63"/>
      <c r="ACL62" s="62"/>
      <c r="ACM62" s="64"/>
      <c r="ACN62" s="65"/>
      <c r="ACO62" s="66"/>
      <c r="ACP62" s="66"/>
      <c r="ACQ62" s="66"/>
      <c r="ACR62" s="67"/>
      <c r="ACS62" s="59"/>
      <c r="ACT62" s="59"/>
      <c r="ACU62" s="59"/>
      <c r="ACV62" s="59"/>
      <c r="ACW62" s="59"/>
      <c r="ACX62" s="59"/>
      <c r="ACY62" s="59"/>
      <c r="ACZ62" s="59"/>
      <c r="ADA62" s="59"/>
      <c r="ADB62" s="59"/>
      <c r="ADC62" s="59"/>
      <c r="ADD62" s="59"/>
      <c r="ADE62" s="59"/>
      <c r="ADF62" s="59"/>
      <c r="ADG62" s="59"/>
      <c r="ADH62" s="59"/>
      <c r="ADI62" s="59"/>
      <c r="ADJ62" s="59"/>
      <c r="ADK62" s="59"/>
      <c r="ADL62" s="59"/>
      <c r="ADM62" s="60"/>
      <c r="ADN62" s="60"/>
      <c r="ADO62" s="69"/>
      <c r="ADP62" s="69"/>
      <c r="ADQ62" s="69"/>
      <c r="ADR62" s="69"/>
      <c r="ADS62" s="69"/>
      <c r="ADT62" s="69"/>
      <c r="ADU62" s="69"/>
      <c r="ADV62" s="69"/>
      <c r="ADW62" s="69"/>
      <c r="ADX62" s="69"/>
      <c r="ADY62" s="69"/>
      <c r="ADZ62" s="69"/>
      <c r="AEA62" s="69"/>
      <c r="AEB62" s="69"/>
      <c r="AEC62" s="69"/>
      <c r="AED62" s="69"/>
      <c r="AEE62" s="69"/>
      <c r="AEF62" s="69"/>
      <c r="AEG62" s="69"/>
      <c r="AEH62" s="69"/>
      <c r="AEI62" s="69"/>
      <c r="AEJ62" s="69"/>
      <c r="AEK62" s="69"/>
      <c r="AEL62" s="69"/>
      <c r="AEM62" s="70"/>
      <c r="AEN62" s="71"/>
      <c r="AEO62" s="72"/>
      <c r="AEP62" s="68" t="s">
        <v>86</v>
      </c>
      <c r="AEQ62" s="61">
        <f>SUM(AEQ46:AEQ60)</f>
        <v>0</v>
      </c>
      <c r="AER62" s="61"/>
      <c r="AES62" s="62"/>
      <c r="AET62" s="62"/>
      <c r="AEU62" s="63"/>
      <c r="AEV62" s="63"/>
      <c r="AEW62" s="63"/>
      <c r="AEX62" s="62"/>
      <c r="AEY62" s="64"/>
      <c r="AEZ62" s="65"/>
      <c r="AFA62" s="66"/>
      <c r="AFB62" s="66"/>
      <c r="AFC62" s="66"/>
      <c r="AFD62" s="67"/>
      <c r="AFE62" s="59"/>
      <c r="AFF62" s="59"/>
      <c r="AFG62" s="59"/>
      <c r="AFH62" s="59"/>
      <c r="AFI62" s="59"/>
      <c r="AFJ62" s="59"/>
      <c r="AFK62" s="59"/>
      <c r="AFL62" s="59"/>
      <c r="AFM62" s="59"/>
      <c r="AFN62" s="59"/>
      <c r="AFO62" s="59"/>
      <c r="AFP62" s="59"/>
      <c r="AFQ62" s="59"/>
      <c r="AFR62" s="59"/>
      <c r="AFS62" s="59"/>
      <c r="AFT62" s="59"/>
      <c r="AFU62" s="59"/>
      <c r="AFV62" s="59"/>
      <c r="AFW62" s="59"/>
      <c r="AFX62" s="59"/>
      <c r="AFY62" s="60"/>
      <c r="AFZ62" s="60"/>
      <c r="AGA62" s="69"/>
      <c r="AGB62" s="69"/>
      <c r="AGC62" s="69"/>
      <c r="AGD62" s="69"/>
      <c r="AGE62" s="69"/>
      <c r="AGF62" s="69"/>
      <c r="AGG62" s="69"/>
      <c r="AGH62" s="69"/>
      <c r="AGI62" s="69"/>
      <c r="AGJ62" s="69"/>
      <c r="AGK62" s="69"/>
      <c r="AGL62" s="69"/>
      <c r="AGM62" s="69"/>
      <c r="AGN62" s="69"/>
      <c r="AGO62" s="69"/>
      <c r="AGP62" s="69"/>
      <c r="AGQ62" s="69"/>
      <c r="AGR62" s="69"/>
      <c r="AGS62" s="69"/>
      <c r="AGT62" s="69"/>
      <c r="AGU62" s="69"/>
      <c r="AGV62" s="69"/>
      <c r="AGW62" s="69"/>
      <c r="AGX62" s="69"/>
      <c r="AGY62" s="70"/>
      <c r="AGZ62" s="71"/>
      <c r="AHA62" s="72"/>
      <c r="AHB62" s="68" t="s">
        <v>86</v>
      </c>
      <c r="AHC62" s="61">
        <f>SUM(AHC46:AHC60)</f>
        <v>0</v>
      </c>
      <c r="AHD62" s="61"/>
      <c r="AHE62" s="62"/>
      <c r="AHF62" s="62"/>
      <c r="AHG62" s="63"/>
      <c r="AHH62" s="63"/>
      <c r="AHI62" s="63"/>
      <c r="AHJ62" s="62"/>
      <c r="AHK62" s="64"/>
      <c r="AHL62" s="65"/>
      <c r="AHM62" s="66"/>
      <c r="AHN62" s="66"/>
      <c r="AHO62" s="66"/>
      <c r="AHP62" s="67"/>
      <c r="AHQ62" s="59"/>
      <c r="AHR62" s="59"/>
      <c r="AHS62" s="59"/>
      <c r="AHT62" s="59"/>
      <c r="AHU62" s="59"/>
      <c r="AHV62" s="59"/>
      <c r="AHW62" s="59"/>
      <c r="AHX62" s="59"/>
      <c r="AHY62" s="59"/>
      <c r="AHZ62" s="59"/>
      <c r="AIA62" s="59"/>
      <c r="AIB62" s="59"/>
      <c r="AIC62" s="59"/>
      <c r="AID62" s="59"/>
      <c r="AIE62" s="59"/>
      <c r="AIF62" s="59"/>
      <c r="AIG62" s="59"/>
      <c r="AIH62" s="59"/>
      <c r="AII62" s="59"/>
      <c r="AIJ62" s="59"/>
      <c r="AIK62" s="60"/>
      <c r="AIL62" s="60"/>
      <c r="AIM62" s="69"/>
      <c r="AIN62" s="69"/>
      <c r="AIO62" s="69"/>
      <c r="AIP62" s="69"/>
      <c r="AIQ62" s="69"/>
      <c r="AIR62" s="69"/>
      <c r="AIS62" s="69"/>
      <c r="AIT62" s="69"/>
      <c r="AIU62" s="69"/>
      <c r="AIV62" s="69"/>
      <c r="AIW62" s="69"/>
      <c r="AIX62" s="69"/>
      <c r="AIY62" s="69"/>
      <c r="AIZ62" s="69"/>
      <c r="AJA62" s="69"/>
      <c r="AJB62" s="69"/>
      <c r="AJC62" s="69"/>
      <c r="AJD62" s="69"/>
      <c r="AJE62" s="69"/>
      <c r="AJF62" s="69"/>
      <c r="AJG62" s="69"/>
      <c r="AJH62" s="69"/>
      <c r="AJI62" s="69"/>
      <c r="AJJ62" s="69"/>
      <c r="AJK62" s="70"/>
      <c r="AJL62" s="71"/>
      <c r="AJM62" s="72"/>
      <c r="AJN62" s="68" t="s">
        <v>86</v>
      </c>
      <c r="AJO62" s="61">
        <f>SUM(AJO46:AJO60)</f>
        <v>0</v>
      </c>
      <c r="AJP62" s="61"/>
      <c r="AJQ62" s="62"/>
      <c r="AJR62" s="62"/>
      <c r="AJS62" s="63"/>
      <c r="AJT62" s="63"/>
      <c r="AJU62" s="63"/>
      <c r="AJV62" s="62"/>
      <c r="AJW62" s="64"/>
      <c r="AJX62" s="65"/>
      <c r="AJY62" s="66"/>
      <c r="AJZ62" s="66"/>
      <c r="AKA62" s="66"/>
      <c r="AKB62" s="67"/>
      <c r="AKC62" s="59"/>
      <c r="AKD62" s="59"/>
      <c r="AKE62" s="59"/>
      <c r="AKF62" s="59"/>
      <c r="AKG62" s="59"/>
      <c r="AKH62" s="59"/>
      <c r="AKI62" s="59"/>
      <c r="AKJ62" s="59"/>
      <c r="AKK62" s="59"/>
      <c r="AKL62" s="59"/>
      <c r="AKM62" s="59"/>
      <c r="AKN62" s="59"/>
      <c r="AKO62" s="59"/>
      <c r="AKP62" s="59"/>
      <c r="AKQ62" s="59"/>
      <c r="AKR62" s="59"/>
      <c r="AKS62" s="59"/>
      <c r="AKT62" s="59"/>
      <c r="AKU62" s="59"/>
      <c r="AKV62" s="59"/>
      <c r="AKW62" s="60"/>
      <c r="AKX62" s="60"/>
      <c r="AKY62" s="69"/>
      <c r="AKZ62" s="69"/>
      <c r="ALA62" s="69"/>
      <c r="ALB62" s="69"/>
      <c r="ALC62" s="69"/>
      <c r="ALD62" s="69"/>
      <c r="ALE62" s="69"/>
      <c r="ALF62" s="69"/>
      <c r="ALG62" s="69"/>
      <c r="ALH62" s="69"/>
      <c r="ALI62" s="69"/>
      <c r="ALJ62" s="69"/>
      <c r="ALK62" s="69"/>
      <c r="ALL62" s="69"/>
      <c r="ALM62" s="69"/>
      <c r="ALN62" s="69"/>
      <c r="ALO62" s="69"/>
      <c r="ALP62" s="69"/>
      <c r="ALQ62" s="69"/>
      <c r="ALR62" s="69"/>
      <c r="ALS62" s="69"/>
      <c r="ALT62" s="69"/>
      <c r="ALU62" s="69"/>
      <c r="ALV62" s="69"/>
      <c r="ALW62" s="70"/>
      <c r="ALX62" s="71"/>
      <c r="ALY62" s="72"/>
      <c r="ALZ62" s="68" t="s">
        <v>86</v>
      </c>
      <c r="AMA62" s="61">
        <f>SUM(AMA46:AMA60)</f>
        <v>0</v>
      </c>
      <c r="AMB62" s="61"/>
      <c r="AMC62" s="62"/>
      <c r="AMD62" s="62"/>
      <c r="AME62" s="63"/>
      <c r="AMF62" s="63"/>
      <c r="AMG62" s="63"/>
      <c r="AMH62" s="62"/>
      <c r="AMI62" s="64"/>
      <c r="AMJ62" s="65"/>
      <c r="AMK62" s="66"/>
      <c r="AML62" s="66"/>
      <c r="AMM62" s="66"/>
      <c r="AMN62" s="67"/>
      <c r="AMO62" s="59"/>
      <c r="AMP62" s="59"/>
      <c r="AMQ62" s="59"/>
      <c r="AMR62" s="59"/>
      <c r="AMS62" s="59"/>
      <c r="AMT62" s="59"/>
      <c r="AMU62" s="59"/>
      <c r="AMV62" s="59"/>
      <c r="AMW62" s="59"/>
      <c r="AMX62" s="59"/>
      <c r="AMY62" s="59"/>
      <c r="AMZ62" s="59"/>
      <c r="ANA62" s="59"/>
      <c r="ANB62" s="59"/>
      <c r="ANC62" s="59"/>
      <c r="AND62" s="59"/>
      <c r="ANE62" s="59"/>
      <c r="ANF62" s="59"/>
      <c r="ANG62" s="59"/>
      <c r="ANH62" s="59"/>
      <c r="ANI62" s="60"/>
      <c r="ANJ62" s="60"/>
      <c r="ANK62" s="69"/>
      <c r="ANL62" s="69"/>
      <c r="ANM62" s="69"/>
      <c r="ANN62" s="69"/>
      <c r="ANO62" s="69"/>
      <c r="ANP62" s="69"/>
      <c r="ANQ62" s="69"/>
      <c r="ANR62" s="69"/>
      <c r="ANS62" s="69"/>
      <c r="ANT62" s="69"/>
      <c r="ANU62" s="69"/>
      <c r="ANV62" s="69"/>
      <c r="ANW62" s="69"/>
      <c r="ANX62" s="69"/>
      <c r="ANY62" s="69"/>
      <c r="ANZ62" s="69"/>
      <c r="AOA62" s="69"/>
      <c r="AOB62" s="69"/>
      <c r="AOC62" s="69"/>
      <c r="AOD62" s="69"/>
      <c r="AOE62" s="69"/>
      <c r="AOF62" s="69"/>
      <c r="AOG62" s="69"/>
      <c r="AOH62" s="69"/>
      <c r="AOI62" s="70"/>
      <c r="AOJ62" s="71"/>
      <c r="AOK62" s="72"/>
      <c r="AOL62" s="68" t="s">
        <v>86</v>
      </c>
      <c r="AOM62" s="61">
        <f>SUM(AOM46:AOM60)</f>
        <v>0</v>
      </c>
      <c r="AON62" s="61"/>
      <c r="AOO62" s="62"/>
      <c r="AOP62" s="62"/>
      <c r="AOQ62" s="63"/>
      <c r="AOR62" s="63"/>
      <c r="AOS62" s="63"/>
      <c r="AOT62" s="62"/>
      <c r="AOU62" s="64"/>
      <c r="AOV62" s="65"/>
      <c r="AOW62" s="66"/>
      <c r="AOX62" s="66"/>
      <c r="AOY62" s="66"/>
      <c r="AOZ62" s="67"/>
      <c r="APA62" s="59"/>
      <c r="APB62" s="59"/>
      <c r="APC62" s="59"/>
      <c r="APD62" s="59"/>
      <c r="APE62" s="59"/>
      <c r="APF62" s="59"/>
      <c r="APG62" s="59"/>
      <c r="APH62" s="59"/>
      <c r="API62" s="59"/>
      <c r="APJ62" s="59"/>
      <c r="APK62" s="59"/>
      <c r="APL62" s="59"/>
      <c r="APM62" s="59"/>
      <c r="APN62" s="59"/>
      <c r="APO62" s="59"/>
      <c r="APP62" s="59"/>
      <c r="APQ62" s="59"/>
      <c r="APR62" s="59"/>
      <c r="APS62" s="59"/>
      <c r="APT62" s="59"/>
      <c r="APU62" s="60"/>
      <c r="APV62" s="60"/>
      <c r="APW62" s="69"/>
      <c r="APX62" s="69"/>
      <c r="APY62" s="69"/>
      <c r="APZ62" s="69"/>
      <c r="AQA62" s="69"/>
      <c r="AQB62" s="69"/>
      <c r="AQC62" s="69"/>
      <c r="AQD62" s="69"/>
      <c r="AQE62" s="69"/>
      <c r="AQF62" s="69"/>
      <c r="AQG62" s="69"/>
      <c r="AQH62" s="69"/>
      <c r="AQI62" s="69"/>
      <c r="AQJ62" s="69"/>
      <c r="AQK62" s="69"/>
      <c r="AQL62" s="69"/>
      <c r="AQM62" s="69"/>
      <c r="AQN62" s="69"/>
      <c r="AQO62" s="69"/>
      <c r="AQP62" s="69"/>
      <c r="AQQ62" s="69"/>
      <c r="AQR62" s="69"/>
      <c r="AQS62" s="69"/>
      <c r="AQT62" s="69"/>
      <c r="AQU62" s="70"/>
      <c r="AQV62" s="71"/>
      <c r="AQW62" s="72"/>
      <c r="AQX62" s="68" t="s">
        <v>86</v>
      </c>
      <c r="AQY62" s="61">
        <f>SUM(AQY46:AQY60)</f>
        <v>0</v>
      </c>
      <c r="AQZ62" s="61"/>
      <c r="ARA62" s="62"/>
      <c r="ARB62" s="62"/>
      <c r="ARC62" s="63"/>
      <c r="ARD62" s="63"/>
      <c r="ARE62" s="63"/>
      <c r="ARF62" s="62"/>
      <c r="ARG62" s="64"/>
      <c r="ARH62" s="65"/>
      <c r="ARI62" s="66"/>
      <c r="ARJ62" s="66"/>
      <c r="ARK62" s="66"/>
      <c r="ARL62" s="67"/>
      <c r="ARM62" s="59"/>
      <c r="ARN62" s="59"/>
      <c r="ARO62" s="59"/>
      <c r="ARP62" s="59"/>
      <c r="ARQ62" s="59"/>
      <c r="ARR62" s="59"/>
      <c r="ARS62" s="59"/>
      <c r="ART62" s="59"/>
      <c r="ARU62" s="59"/>
      <c r="ARV62" s="59"/>
      <c r="ARW62" s="59"/>
      <c r="ARX62" s="59"/>
      <c r="ARY62" s="59"/>
      <c r="ARZ62" s="59"/>
      <c r="ASA62" s="59"/>
      <c r="ASB62" s="59"/>
      <c r="ASC62" s="59"/>
      <c r="ASD62" s="59"/>
      <c r="ASE62" s="59"/>
      <c r="ASF62" s="59"/>
      <c r="ASG62" s="60"/>
      <c r="ASH62" s="60"/>
      <c r="ASI62" s="69"/>
      <c r="ASJ62" s="69"/>
      <c r="ASK62" s="69"/>
      <c r="ASL62" s="69"/>
      <c r="ASM62" s="69"/>
      <c r="ASN62" s="69"/>
      <c r="ASO62" s="69"/>
      <c r="ASP62" s="69"/>
      <c r="ASQ62" s="69"/>
      <c r="ASR62" s="69"/>
      <c r="ASS62" s="69"/>
      <c r="AST62" s="69"/>
      <c r="ASU62" s="69"/>
      <c r="ASV62" s="69"/>
      <c r="ASW62" s="69"/>
      <c r="ASX62" s="69"/>
      <c r="ASY62" s="69"/>
      <c r="ASZ62" s="69"/>
      <c r="ATA62" s="69"/>
      <c r="ATB62" s="69"/>
      <c r="ATC62" s="69"/>
      <c r="ATD62" s="69"/>
      <c r="ATE62" s="69"/>
      <c r="ATF62" s="69"/>
      <c r="ATG62" s="70"/>
      <c r="ATH62" s="71"/>
      <c r="ATI62" s="72"/>
      <c r="ATJ62" s="68" t="s">
        <v>86</v>
      </c>
      <c r="ATK62" s="61">
        <f>SUM(ATK46:ATK60)</f>
        <v>0</v>
      </c>
      <c r="ATL62" s="61"/>
      <c r="ATM62" s="62"/>
      <c r="ATN62" s="62"/>
      <c r="ATO62" s="63"/>
      <c r="ATP62" s="63"/>
      <c r="ATQ62" s="63"/>
      <c r="ATR62" s="62"/>
      <c r="ATS62" s="64"/>
      <c r="ATT62" s="65"/>
      <c r="ATU62" s="66"/>
      <c r="ATV62" s="66"/>
      <c r="ATW62" s="66"/>
      <c r="ATX62" s="67"/>
      <c r="ATY62" s="59"/>
      <c r="ATZ62" s="59"/>
      <c r="AUA62" s="59"/>
      <c r="AUB62" s="59"/>
      <c r="AUC62" s="59"/>
      <c r="AUD62" s="59"/>
      <c r="AUE62" s="59"/>
      <c r="AUF62" s="59"/>
      <c r="AUG62" s="59"/>
      <c r="AUH62" s="59"/>
      <c r="AUI62" s="59"/>
      <c r="AUJ62" s="59"/>
      <c r="AUK62" s="59"/>
      <c r="AUL62" s="59"/>
      <c r="AUM62" s="59"/>
      <c r="AUN62" s="59"/>
      <c r="AUO62" s="59"/>
      <c r="AUP62" s="59"/>
      <c r="AUQ62" s="59"/>
      <c r="AUR62" s="59"/>
      <c r="AUS62" s="60"/>
      <c r="AUT62" s="60"/>
      <c r="AUU62" s="69"/>
      <c r="AUV62" s="69"/>
      <c r="AUW62" s="69"/>
      <c r="AUX62" s="69"/>
      <c r="AUY62" s="69"/>
      <c r="AUZ62" s="69"/>
      <c r="AVA62" s="69"/>
      <c r="AVB62" s="69"/>
      <c r="AVC62" s="69"/>
      <c r="AVD62" s="69"/>
      <c r="AVE62" s="69"/>
      <c r="AVF62" s="69"/>
      <c r="AVG62" s="69"/>
      <c r="AVH62" s="69"/>
      <c r="AVI62" s="69"/>
      <c r="AVJ62" s="69"/>
      <c r="AVK62" s="69"/>
      <c r="AVL62" s="69"/>
      <c r="AVM62" s="69"/>
      <c r="AVN62" s="69"/>
      <c r="AVO62" s="69"/>
      <c r="AVP62" s="69"/>
      <c r="AVQ62" s="69"/>
      <c r="AVR62" s="69"/>
      <c r="AVS62" s="70"/>
      <c r="AVT62" s="71"/>
      <c r="AVU62" s="72"/>
      <c r="AVV62" s="68" t="s">
        <v>86</v>
      </c>
      <c r="AVW62" s="61">
        <f>SUM(AVW46:AVW60)</f>
        <v>0</v>
      </c>
      <c r="AVX62" s="61"/>
      <c r="AVY62" s="62"/>
      <c r="AVZ62" s="62"/>
      <c r="AWA62" s="63"/>
      <c r="AWB62" s="63"/>
      <c r="AWC62" s="63"/>
      <c r="AWD62" s="62"/>
      <c r="AWE62" s="64"/>
      <c r="AWF62" s="65"/>
      <c r="AWG62" s="66"/>
      <c r="AWH62" s="66"/>
      <c r="AWI62" s="66"/>
      <c r="AWJ62" s="67"/>
      <c r="AWK62" s="59"/>
      <c r="AWL62" s="59"/>
      <c r="AWM62" s="59"/>
      <c r="AWN62" s="59"/>
      <c r="AWO62" s="59"/>
      <c r="AWP62" s="59"/>
      <c r="AWQ62" s="59"/>
      <c r="AWR62" s="59"/>
      <c r="AWS62" s="59"/>
      <c r="AWT62" s="59"/>
      <c r="AWU62" s="59"/>
      <c r="AWV62" s="59"/>
      <c r="AWW62" s="59"/>
      <c r="AWX62" s="59"/>
      <c r="AWY62" s="59"/>
      <c r="AWZ62" s="59"/>
      <c r="AXA62" s="59"/>
      <c r="AXB62" s="59"/>
      <c r="AXC62" s="59"/>
      <c r="AXD62" s="59"/>
      <c r="AXE62" s="60"/>
      <c r="AXF62" s="60"/>
      <c r="AXG62" s="69"/>
      <c r="AXH62" s="69"/>
      <c r="AXI62" s="69"/>
      <c r="AXJ62" s="69"/>
      <c r="AXK62" s="69"/>
      <c r="AXL62" s="69"/>
      <c r="AXM62" s="69"/>
      <c r="AXN62" s="69"/>
      <c r="AXO62" s="69"/>
      <c r="AXP62" s="69"/>
      <c r="AXQ62" s="69"/>
      <c r="AXR62" s="69"/>
      <c r="AXS62" s="69"/>
      <c r="AXT62" s="69"/>
      <c r="AXU62" s="69"/>
      <c r="AXV62" s="69"/>
      <c r="AXW62" s="69"/>
      <c r="AXX62" s="69"/>
      <c r="AXY62" s="69"/>
      <c r="AXZ62" s="69"/>
      <c r="AYA62" s="69"/>
      <c r="AYB62" s="69"/>
      <c r="AYC62" s="69"/>
      <c r="AYD62" s="69"/>
      <c r="AYE62" s="70"/>
      <c r="AYF62" s="71"/>
      <c r="AYG62" s="72"/>
      <c r="AYH62" s="68" t="s">
        <v>86</v>
      </c>
      <c r="AYI62" s="61">
        <f>SUM(AYI46:AYI60)</f>
        <v>0</v>
      </c>
      <c r="AYJ62" s="61"/>
      <c r="AYK62" s="62"/>
      <c r="AYL62" s="62"/>
      <c r="AYM62" s="63"/>
      <c r="AYN62" s="63"/>
      <c r="AYO62" s="63"/>
      <c r="AYP62" s="62"/>
      <c r="AYQ62" s="64"/>
      <c r="AYR62" s="65"/>
      <c r="AYS62" s="66"/>
      <c r="AYT62" s="66"/>
      <c r="AYU62" s="66"/>
      <c r="AYV62" s="67"/>
      <c r="AYW62" s="59"/>
      <c r="AYX62" s="59"/>
      <c r="AYY62" s="59"/>
      <c r="AYZ62" s="59"/>
      <c r="AZA62" s="59"/>
      <c r="AZB62" s="59"/>
      <c r="AZC62" s="59"/>
      <c r="AZD62" s="59"/>
      <c r="AZE62" s="59"/>
      <c r="AZF62" s="59"/>
      <c r="AZG62" s="59"/>
      <c r="AZH62" s="59"/>
      <c r="AZI62" s="59"/>
      <c r="AZJ62" s="59"/>
      <c r="AZK62" s="59"/>
      <c r="AZL62" s="59"/>
      <c r="AZM62" s="59"/>
      <c r="AZN62" s="59"/>
      <c r="AZO62" s="59"/>
      <c r="AZP62" s="59"/>
      <c r="AZQ62" s="60"/>
      <c r="AZR62" s="60"/>
      <c r="AZS62" s="69"/>
      <c r="AZT62" s="69"/>
      <c r="AZU62" s="69"/>
      <c r="AZV62" s="69"/>
      <c r="AZW62" s="69"/>
      <c r="AZX62" s="69"/>
      <c r="AZY62" s="69"/>
      <c r="AZZ62" s="69"/>
      <c r="BAA62" s="69"/>
      <c r="BAB62" s="69"/>
      <c r="BAC62" s="69"/>
      <c r="BAD62" s="69"/>
      <c r="BAE62" s="69"/>
      <c r="BAF62" s="69"/>
      <c r="BAG62" s="69"/>
      <c r="BAH62" s="69"/>
      <c r="BAI62" s="69"/>
      <c r="BAJ62" s="69"/>
      <c r="BAK62" s="69"/>
      <c r="BAL62" s="69"/>
      <c r="BAM62" s="69"/>
      <c r="BAN62" s="69"/>
      <c r="BAO62" s="69"/>
      <c r="BAP62" s="69"/>
      <c r="BAQ62" s="70"/>
      <c r="BAR62" s="71"/>
      <c r="BAS62" s="72"/>
      <c r="BAT62" s="68" t="s">
        <v>86</v>
      </c>
      <c r="BAU62" s="61">
        <f>SUM(BAU46:BAU60)</f>
        <v>0</v>
      </c>
      <c r="BAV62" s="61"/>
      <c r="BAW62" s="62"/>
      <c r="BAX62" s="62"/>
      <c r="BAY62" s="63"/>
      <c r="BAZ62" s="63"/>
      <c r="BBA62" s="63"/>
      <c r="BBB62" s="62"/>
      <c r="BBC62" s="64"/>
      <c r="BBD62" s="65"/>
      <c r="BBE62" s="66"/>
      <c r="BBF62" s="66"/>
      <c r="BBG62" s="66"/>
      <c r="BBH62" s="67"/>
      <c r="BBI62" s="59"/>
      <c r="BBJ62" s="59"/>
      <c r="BBK62" s="59"/>
      <c r="BBL62" s="59"/>
      <c r="BBM62" s="59"/>
      <c r="BBN62" s="59"/>
      <c r="BBO62" s="59"/>
      <c r="BBP62" s="59"/>
      <c r="BBQ62" s="59"/>
      <c r="BBR62" s="59"/>
      <c r="BBS62" s="59"/>
      <c r="BBT62" s="59"/>
      <c r="BBU62" s="59"/>
      <c r="BBV62" s="59"/>
      <c r="BBW62" s="59"/>
      <c r="BBX62" s="59"/>
      <c r="BBY62" s="59"/>
      <c r="BBZ62" s="59"/>
      <c r="BCA62" s="59"/>
      <c r="BCB62" s="59"/>
      <c r="BCC62" s="60"/>
      <c r="BCD62" s="60"/>
      <c r="BCE62" s="69"/>
      <c r="BCF62" s="69"/>
      <c r="BCG62" s="69"/>
      <c r="BCH62" s="69"/>
      <c r="BCI62" s="69"/>
      <c r="BCJ62" s="69"/>
      <c r="BCK62" s="69"/>
      <c r="BCL62" s="69"/>
      <c r="BCM62" s="69"/>
      <c r="BCN62" s="69"/>
      <c r="BCO62" s="69"/>
      <c r="BCP62" s="69"/>
      <c r="BCQ62" s="69"/>
      <c r="BCR62" s="69"/>
      <c r="BCS62" s="69"/>
      <c r="BCT62" s="69"/>
      <c r="BCU62" s="69"/>
      <c r="BCV62" s="69"/>
      <c r="BCW62" s="69"/>
      <c r="BCX62" s="69"/>
      <c r="BCY62" s="69"/>
      <c r="BCZ62" s="69"/>
      <c r="BDA62" s="69"/>
      <c r="BDB62" s="69"/>
      <c r="BDC62" s="70"/>
      <c r="BDD62" s="71"/>
      <c r="BDE62" s="72"/>
      <c r="BDF62" s="68" t="s">
        <v>86</v>
      </c>
      <c r="BDG62" s="61">
        <f>SUM(BDG46:BDG60)</f>
        <v>0</v>
      </c>
      <c r="BDH62" s="61"/>
      <c r="BDI62" s="62"/>
      <c r="BDJ62" s="62"/>
      <c r="BDK62" s="63"/>
      <c r="BDL62" s="63"/>
      <c r="BDM62" s="63"/>
      <c r="BDN62" s="62"/>
      <c r="BDO62" s="64"/>
      <c r="BDP62" s="65"/>
      <c r="BDQ62" s="66"/>
      <c r="BDR62" s="66"/>
      <c r="BDS62" s="66"/>
      <c r="BDT62" s="67"/>
      <c r="BDU62" s="59"/>
      <c r="BDV62" s="59"/>
      <c r="BDW62" s="59"/>
      <c r="BDX62" s="59"/>
      <c r="BDY62" s="59"/>
      <c r="BDZ62" s="59"/>
      <c r="BEA62" s="59"/>
      <c r="BEB62" s="59"/>
      <c r="BEC62" s="59"/>
      <c r="BED62" s="59"/>
      <c r="BEE62" s="59"/>
      <c r="BEF62" s="59"/>
      <c r="BEG62" s="59"/>
      <c r="BEH62" s="59"/>
      <c r="BEI62" s="59"/>
      <c r="BEJ62" s="59"/>
      <c r="BEK62" s="59"/>
      <c r="BEL62" s="59"/>
      <c r="BEM62" s="59"/>
      <c r="BEN62" s="59"/>
      <c r="BEO62" s="60"/>
      <c r="BEP62" s="60"/>
      <c r="BEQ62" s="69"/>
      <c r="BER62" s="69"/>
      <c r="BES62" s="69"/>
      <c r="BET62" s="69"/>
      <c r="BEU62" s="69"/>
      <c r="BEV62" s="69"/>
      <c r="BEW62" s="69"/>
      <c r="BEX62" s="69"/>
      <c r="BEY62" s="69"/>
      <c r="BEZ62" s="69"/>
      <c r="BFA62" s="69"/>
      <c r="BFB62" s="69"/>
      <c r="BFC62" s="69"/>
      <c r="BFD62" s="69"/>
      <c r="BFE62" s="69"/>
      <c r="BFF62" s="69"/>
      <c r="BFG62" s="69"/>
      <c r="BFH62" s="69"/>
      <c r="BFI62" s="69"/>
      <c r="BFJ62" s="69"/>
      <c r="BFK62" s="69"/>
      <c r="BFL62" s="69"/>
      <c r="BFM62" s="69"/>
      <c r="BFN62" s="69"/>
      <c r="BFO62" s="70"/>
      <c r="BFP62" s="71"/>
      <c r="BFQ62" s="72"/>
      <c r="BFR62" s="68" t="s">
        <v>86</v>
      </c>
      <c r="BFS62" s="61">
        <f>SUM(BFS46:BFS60)</f>
        <v>0</v>
      </c>
      <c r="BFT62" s="61"/>
      <c r="BFU62" s="62"/>
      <c r="BFV62" s="62"/>
      <c r="BFW62" s="63"/>
      <c r="BFX62" s="63"/>
      <c r="BFY62" s="63"/>
      <c r="BFZ62" s="62"/>
      <c r="BGA62" s="64"/>
      <c r="BGB62" s="65"/>
      <c r="BGC62" s="66"/>
      <c r="BGD62" s="66"/>
      <c r="BGE62" s="66"/>
      <c r="BGF62" s="67"/>
      <c r="BGG62" s="59"/>
      <c r="BGH62" s="59"/>
      <c r="BGI62" s="59"/>
      <c r="BGJ62" s="59"/>
      <c r="BGK62" s="59"/>
      <c r="BGL62" s="59"/>
      <c r="BGM62" s="59"/>
      <c r="BGN62" s="59"/>
      <c r="BGO62" s="59"/>
      <c r="BGP62" s="59"/>
      <c r="BGQ62" s="59"/>
      <c r="BGR62" s="59"/>
      <c r="BGS62" s="59"/>
      <c r="BGT62" s="59"/>
      <c r="BGU62" s="59"/>
      <c r="BGV62" s="59"/>
      <c r="BGW62" s="59"/>
      <c r="BGX62" s="59"/>
      <c r="BGY62" s="59"/>
      <c r="BGZ62" s="59"/>
      <c r="BHA62" s="60"/>
      <c r="BHB62" s="60"/>
      <c r="BHC62" s="69"/>
      <c r="BHD62" s="69"/>
      <c r="BHE62" s="69"/>
      <c r="BHF62" s="69"/>
      <c r="BHG62" s="69"/>
      <c r="BHH62" s="69"/>
      <c r="BHI62" s="69"/>
      <c r="BHJ62" s="69"/>
      <c r="BHK62" s="69"/>
      <c r="BHL62" s="69"/>
      <c r="BHM62" s="69"/>
      <c r="BHN62" s="69"/>
      <c r="BHO62" s="69"/>
      <c r="BHP62" s="69"/>
      <c r="BHQ62" s="69"/>
      <c r="BHR62" s="69"/>
      <c r="BHS62" s="69"/>
      <c r="BHT62" s="69"/>
      <c r="BHU62" s="69"/>
      <c r="BHV62" s="69"/>
      <c r="BHW62" s="69"/>
      <c r="BHX62" s="69"/>
      <c r="BHY62" s="69"/>
      <c r="BHZ62" s="69"/>
      <c r="BIA62" s="70"/>
      <c r="BIB62" s="71"/>
      <c r="BIC62" s="72"/>
      <c r="BID62" s="68" t="s">
        <v>86</v>
      </c>
      <c r="BIE62" s="61">
        <f>SUM(BIE46:BIE60)</f>
        <v>0</v>
      </c>
      <c r="BIF62" s="61"/>
      <c r="BIG62" s="62"/>
      <c r="BIH62" s="62"/>
      <c r="BII62" s="63"/>
      <c r="BIJ62" s="63"/>
      <c r="BIK62" s="63"/>
      <c r="BIL62" s="62"/>
      <c r="BIM62" s="64"/>
      <c r="BIN62" s="65"/>
      <c r="BIO62" s="66"/>
      <c r="BIP62" s="66"/>
      <c r="BIQ62" s="66"/>
      <c r="BIR62" s="67"/>
      <c r="BIS62" s="59"/>
      <c r="BIT62" s="59"/>
      <c r="BIU62" s="59"/>
      <c r="BIV62" s="59"/>
      <c r="BIW62" s="59"/>
      <c r="BIX62" s="59"/>
      <c r="BIY62" s="59"/>
      <c r="BIZ62" s="59"/>
      <c r="BJA62" s="59"/>
      <c r="BJB62" s="59"/>
      <c r="BJC62" s="59"/>
      <c r="BJD62" s="59"/>
      <c r="BJE62" s="59"/>
      <c r="BJF62" s="59"/>
      <c r="BJG62" s="59"/>
      <c r="BJH62" s="59"/>
      <c r="BJI62" s="59"/>
      <c r="BJJ62" s="59"/>
      <c r="BJK62" s="59"/>
      <c r="BJL62" s="59"/>
      <c r="BJM62" s="60"/>
      <c r="BJN62" s="60"/>
      <c r="BJO62" s="69"/>
      <c r="BJP62" s="69"/>
      <c r="BJQ62" s="69"/>
      <c r="BJR62" s="69"/>
      <c r="BJS62" s="69"/>
      <c r="BJT62" s="69"/>
      <c r="BJU62" s="69"/>
      <c r="BJV62" s="69"/>
      <c r="BJW62" s="69"/>
      <c r="BJX62" s="69"/>
      <c r="BJY62" s="69"/>
      <c r="BJZ62" s="69"/>
      <c r="BKA62" s="69"/>
      <c r="BKB62" s="69"/>
      <c r="BKC62" s="69"/>
      <c r="BKD62" s="69"/>
      <c r="BKE62" s="69"/>
      <c r="BKF62" s="69"/>
      <c r="BKG62" s="69"/>
      <c r="BKH62" s="69"/>
      <c r="BKI62" s="69"/>
      <c r="BKJ62" s="69"/>
      <c r="BKK62" s="69"/>
      <c r="BKL62" s="69"/>
      <c r="BKM62" s="70"/>
      <c r="BKN62" s="71"/>
      <c r="BKO62" s="72"/>
      <c r="BKP62" s="68" t="s">
        <v>86</v>
      </c>
      <c r="BKQ62" s="61">
        <f>SUM(BKQ46:BKQ60)</f>
        <v>0</v>
      </c>
      <c r="BKR62" s="61"/>
      <c r="BKS62" s="62"/>
      <c r="BKT62" s="62"/>
      <c r="BKU62" s="63"/>
      <c r="BKV62" s="63"/>
      <c r="BKW62" s="63"/>
      <c r="BKX62" s="62"/>
      <c r="BKY62" s="64"/>
      <c r="BKZ62" s="65"/>
      <c r="BLA62" s="66"/>
      <c r="BLB62" s="66"/>
      <c r="BLC62" s="66"/>
      <c r="BLD62" s="67"/>
      <c r="BLE62" s="59"/>
      <c r="BLF62" s="59"/>
      <c r="BLG62" s="59"/>
      <c r="BLH62" s="59"/>
      <c r="BLI62" s="59"/>
      <c r="BLJ62" s="59"/>
      <c r="BLK62" s="59"/>
      <c r="BLL62" s="59"/>
      <c r="BLM62" s="59"/>
      <c r="BLN62" s="59"/>
      <c r="BLO62" s="59"/>
      <c r="BLP62" s="59"/>
      <c r="BLQ62" s="59"/>
      <c r="BLR62" s="59"/>
      <c r="BLS62" s="59"/>
      <c r="BLT62" s="59"/>
      <c r="BLU62" s="59"/>
      <c r="BLV62" s="59"/>
      <c r="BLW62" s="59"/>
      <c r="BLX62" s="59"/>
      <c r="BLY62" s="60"/>
      <c r="BLZ62" s="60"/>
      <c r="BMA62" s="69"/>
      <c r="BMB62" s="69"/>
      <c r="BMC62" s="69"/>
      <c r="BMD62" s="69"/>
      <c r="BME62" s="69"/>
      <c r="BMF62" s="69"/>
      <c r="BMG62" s="69"/>
      <c r="BMH62" s="69"/>
      <c r="BMI62" s="69"/>
      <c r="BMJ62" s="69"/>
      <c r="BMK62" s="69"/>
      <c r="BML62" s="69"/>
      <c r="BMM62" s="69"/>
      <c r="BMN62" s="69"/>
      <c r="BMO62" s="69"/>
      <c r="BMP62" s="69"/>
      <c r="BMQ62" s="69"/>
      <c r="BMR62" s="69"/>
      <c r="BMS62" s="69"/>
      <c r="BMT62" s="69"/>
      <c r="BMU62" s="69"/>
      <c r="BMV62" s="69"/>
      <c r="BMW62" s="69"/>
      <c r="BMX62" s="69"/>
      <c r="BMY62" s="70"/>
      <c r="BMZ62" s="71"/>
      <c r="BNA62" s="72"/>
      <c r="BNB62" s="68" t="s">
        <v>86</v>
      </c>
      <c r="BNC62" s="61">
        <f>SUM(BNC46:BNC60)</f>
        <v>0</v>
      </c>
      <c r="BND62" s="61"/>
      <c r="BNE62" s="62"/>
      <c r="BNF62" s="62"/>
      <c r="BNG62" s="63"/>
      <c r="BNH62" s="63"/>
      <c r="BNI62" s="63"/>
      <c r="BNJ62" s="62"/>
      <c r="BNK62" s="64"/>
      <c r="BNL62" s="65"/>
      <c r="BNM62" s="66"/>
      <c r="BNN62" s="66"/>
      <c r="BNO62" s="66"/>
      <c r="BNP62" s="67"/>
      <c r="BNQ62" s="59"/>
      <c r="BNR62" s="59"/>
      <c r="BNS62" s="59"/>
      <c r="BNT62" s="59"/>
      <c r="BNU62" s="59"/>
      <c r="BNV62" s="59"/>
      <c r="BNW62" s="59"/>
      <c r="BNX62" s="59"/>
      <c r="BNY62" s="59"/>
      <c r="BNZ62" s="59"/>
      <c r="BOA62" s="59"/>
      <c r="BOB62" s="59"/>
      <c r="BOC62" s="59"/>
      <c r="BOD62" s="59"/>
      <c r="BOE62" s="59"/>
      <c r="BOF62" s="59"/>
      <c r="BOG62" s="59"/>
      <c r="BOH62" s="59"/>
      <c r="BOI62" s="59"/>
      <c r="BOJ62" s="59"/>
      <c r="BOK62" s="60"/>
      <c r="BOL62" s="60"/>
      <c r="BOM62" s="69"/>
      <c r="BON62" s="69"/>
      <c r="BOO62" s="69"/>
      <c r="BOP62" s="69"/>
      <c r="BOQ62" s="69"/>
      <c r="BOR62" s="69"/>
      <c r="BOS62" s="69"/>
      <c r="BOT62" s="69"/>
      <c r="BOU62" s="69"/>
      <c r="BOV62" s="69"/>
      <c r="BOW62" s="69"/>
      <c r="BOX62" s="69"/>
      <c r="BOY62" s="69"/>
      <c r="BOZ62" s="69"/>
      <c r="BPA62" s="69"/>
      <c r="BPB62" s="69"/>
      <c r="BPC62" s="69"/>
      <c r="BPD62" s="69"/>
      <c r="BPE62" s="69"/>
      <c r="BPF62" s="69"/>
      <c r="BPG62" s="69"/>
      <c r="BPH62" s="69"/>
      <c r="BPI62" s="69"/>
      <c r="BPJ62" s="69"/>
      <c r="BPK62" s="70"/>
      <c r="BPL62" s="71"/>
      <c r="BPM62" s="72"/>
      <c r="BPN62" s="68" t="s">
        <v>86</v>
      </c>
      <c r="BPO62" s="61">
        <f>SUM(BPO46:BPO60)</f>
        <v>0</v>
      </c>
      <c r="BPP62" s="61"/>
      <c r="BPQ62" s="62"/>
      <c r="BPR62" s="62"/>
      <c r="BPS62" s="63"/>
      <c r="BPT62" s="63"/>
      <c r="BPU62" s="63"/>
      <c r="BPV62" s="62"/>
      <c r="BPW62" s="64"/>
      <c r="BPX62" s="65"/>
      <c r="BPY62" s="66"/>
      <c r="BPZ62" s="66"/>
      <c r="BQA62" s="66"/>
      <c r="BQB62" s="67"/>
      <c r="BQC62" s="59"/>
      <c r="BQD62" s="59"/>
      <c r="BQE62" s="59"/>
      <c r="BQF62" s="59"/>
      <c r="BQG62" s="59"/>
      <c r="BQH62" s="59"/>
      <c r="BQI62" s="59"/>
      <c r="BQJ62" s="59"/>
      <c r="BQK62" s="59"/>
      <c r="BQL62" s="59"/>
      <c r="BQM62" s="59"/>
      <c r="BQN62" s="59"/>
      <c r="BQO62" s="59"/>
      <c r="BQP62" s="59"/>
      <c r="BQQ62" s="59"/>
      <c r="BQR62" s="59"/>
      <c r="BQS62" s="59"/>
      <c r="BQT62" s="59"/>
      <c r="BQU62" s="59"/>
      <c r="BQV62" s="59"/>
      <c r="BQW62" s="60"/>
      <c r="BQX62" s="60"/>
      <c r="BQY62" s="69"/>
      <c r="BQZ62" s="69"/>
      <c r="BRA62" s="69"/>
      <c r="BRB62" s="69"/>
      <c r="BRC62" s="69"/>
      <c r="BRD62" s="69"/>
      <c r="BRE62" s="69"/>
      <c r="BRF62" s="69"/>
      <c r="BRG62" s="69"/>
      <c r="BRH62" s="69"/>
      <c r="BRI62" s="69"/>
      <c r="BRJ62" s="69"/>
      <c r="BRK62" s="69"/>
      <c r="BRL62" s="69"/>
      <c r="BRM62" s="69"/>
      <c r="BRN62" s="69"/>
      <c r="BRO62" s="69"/>
      <c r="BRP62" s="69"/>
      <c r="BRQ62" s="69"/>
      <c r="BRR62" s="69"/>
      <c r="BRS62" s="69"/>
      <c r="BRT62" s="69"/>
      <c r="BRU62" s="69"/>
      <c r="BRV62" s="69"/>
      <c r="BRW62" s="70"/>
      <c r="BRX62" s="71"/>
      <c r="BRY62" s="72"/>
      <c r="BRZ62" s="68" t="s">
        <v>86</v>
      </c>
      <c r="BSA62" s="61">
        <f>SUM(BSA46:BSA60)</f>
        <v>0</v>
      </c>
      <c r="BSB62" s="61"/>
      <c r="BSC62" s="62"/>
      <c r="BSD62" s="62"/>
      <c r="BSE62" s="63"/>
      <c r="BSF62" s="63"/>
      <c r="BSG62" s="63"/>
      <c r="BSH62" s="62"/>
      <c r="BSI62" s="64"/>
      <c r="BSJ62" s="65"/>
      <c r="BSK62" s="66"/>
      <c r="BSL62" s="66"/>
      <c r="BSM62" s="66"/>
      <c r="BSN62" s="67"/>
      <c r="BSO62" s="59"/>
      <c r="BSP62" s="59"/>
      <c r="BSQ62" s="59"/>
      <c r="BSR62" s="59"/>
      <c r="BSS62" s="59"/>
      <c r="BST62" s="59"/>
      <c r="BSU62" s="59"/>
      <c r="BSV62" s="59"/>
      <c r="BSW62" s="59"/>
      <c r="BSX62" s="59"/>
      <c r="BSY62" s="59"/>
      <c r="BSZ62" s="59"/>
      <c r="BTA62" s="59"/>
      <c r="BTB62" s="59"/>
      <c r="BTC62" s="59"/>
      <c r="BTD62" s="59"/>
      <c r="BTE62" s="59"/>
      <c r="BTF62" s="59"/>
      <c r="BTG62" s="59"/>
      <c r="BTH62" s="59"/>
      <c r="BTI62" s="60"/>
      <c r="BTJ62" s="60"/>
      <c r="BTK62" s="69"/>
      <c r="BTL62" s="69"/>
      <c r="BTM62" s="69"/>
      <c r="BTN62" s="69"/>
      <c r="BTO62" s="69"/>
      <c r="BTP62" s="69"/>
      <c r="BTQ62" s="69"/>
      <c r="BTR62" s="69"/>
      <c r="BTS62" s="69"/>
      <c r="BTT62" s="69"/>
      <c r="BTU62" s="69"/>
      <c r="BTV62" s="69"/>
      <c r="BTW62" s="69"/>
      <c r="BTX62" s="69"/>
      <c r="BTY62" s="69"/>
      <c r="BTZ62" s="69"/>
      <c r="BUA62" s="69"/>
      <c r="BUB62" s="69"/>
      <c r="BUC62" s="69"/>
      <c r="BUD62" s="69"/>
      <c r="BUE62" s="69"/>
      <c r="BUF62" s="69"/>
      <c r="BUG62" s="69"/>
      <c r="BUH62" s="69"/>
      <c r="BUI62" s="70"/>
      <c r="BUJ62" s="71"/>
      <c r="BUK62" s="72"/>
      <c r="BUL62" s="68" t="s">
        <v>86</v>
      </c>
      <c r="BUM62" s="61">
        <f>SUM(BUM46:BUM60)</f>
        <v>0</v>
      </c>
      <c r="BUN62" s="61"/>
      <c r="BUO62" s="62"/>
      <c r="BUP62" s="62"/>
      <c r="BUQ62" s="63"/>
      <c r="BUR62" s="63"/>
      <c r="BUS62" s="63"/>
      <c r="BUT62" s="62"/>
      <c r="BUU62" s="64"/>
      <c r="BUV62" s="65"/>
      <c r="BUW62" s="66"/>
      <c r="BUX62" s="66"/>
      <c r="BUY62" s="66"/>
      <c r="BUZ62" s="67"/>
      <c r="BVA62" s="59"/>
      <c r="BVB62" s="59"/>
      <c r="BVC62" s="59"/>
      <c r="BVD62" s="59"/>
      <c r="BVE62" s="59"/>
      <c r="BVF62" s="59"/>
      <c r="BVG62" s="59"/>
      <c r="BVH62" s="59"/>
      <c r="BVI62" s="59"/>
      <c r="BVJ62" s="59"/>
      <c r="BVK62" s="59"/>
      <c r="BVL62" s="59"/>
      <c r="BVM62" s="59"/>
      <c r="BVN62" s="59"/>
      <c r="BVO62" s="59"/>
      <c r="BVP62" s="59"/>
      <c r="BVQ62" s="59"/>
      <c r="BVR62" s="59"/>
      <c r="BVS62" s="59"/>
      <c r="BVT62" s="59"/>
      <c r="BVU62" s="60"/>
      <c r="BVV62" s="60"/>
      <c r="BVW62" s="69"/>
      <c r="BVX62" s="69"/>
      <c r="BVY62" s="69"/>
      <c r="BVZ62" s="69"/>
      <c r="BWA62" s="69"/>
      <c r="BWB62" s="69"/>
      <c r="BWC62" s="69"/>
      <c r="BWD62" s="69"/>
      <c r="BWE62" s="69"/>
      <c r="BWF62" s="69"/>
      <c r="BWG62" s="69"/>
      <c r="BWH62" s="69"/>
      <c r="BWI62" s="69"/>
      <c r="BWJ62" s="69"/>
      <c r="BWK62" s="69"/>
      <c r="BWL62" s="69"/>
      <c r="BWM62" s="69"/>
      <c r="BWN62" s="69"/>
      <c r="BWO62" s="69"/>
      <c r="BWP62" s="69"/>
      <c r="BWQ62" s="69"/>
      <c r="BWR62" s="69"/>
      <c r="BWS62" s="69"/>
      <c r="BWT62" s="69"/>
      <c r="BWU62" s="70"/>
      <c r="BWV62" s="71"/>
      <c r="BWW62" s="72"/>
      <c r="BWX62" s="68" t="s">
        <v>86</v>
      </c>
      <c r="BWY62" s="61">
        <f>SUM(BWY46:BWY60)</f>
        <v>0</v>
      </c>
      <c r="BWZ62" s="61"/>
      <c r="BXA62" s="62"/>
      <c r="BXB62" s="62"/>
      <c r="BXC62" s="63"/>
      <c r="BXD62" s="63"/>
      <c r="BXE62" s="63"/>
      <c r="BXF62" s="62"/>
      <c r="BXG62" s="64"/>
      <c r="BXH62" s="65"/>
      <c r="BXI62" s="66"/>
      <c r="BXJ62" s="66"/>
      <c r="BXK62" s="66"/>
      <c r="BXL62" s="67"/>
      <c r="BXM62" s="59"/>
      <c r="BXN62" s="59"/>
      <c r="BXO62" s="59"/>
      <c r="BXP62" s="59"/>
      <c r="BXQ62" s="59"/>
      <c r="BXR62" s="59"/>
      <c r="BXS62" s="59"/>
      <c r="BXT62" s="59"/>
      <c r="BXU62" s="59"/>
      <c r="BXV62" s="59"/>
      <c r="BXW62" s="59"/>
      <c r="BXX62" s="59"/>
      <c r="BXY62" s="59"/>
      <c r="BXZ62" s="59"/>
      <c r="BYA62" s="59"/>
      <c r="BYB62" s="59"/>
      <c r="BYC62" s="59"/>
      <c r="BYD62" s="59"/>
      <c r="BYE62" s="59"/>
      <c r="BYF62" s="59"/>
      <c r="BYG62" s="60"/>
      <c r="BYH62" s="60"/>
      <c r="BYI62" s="69"/>
      <c r="BYJ62" s="69"/>
      <c r="BYK62" s="69"/>
      <c r="BYL62" s="69"/>
      <c r="BYM62" s="69"/>
      <c r="BYN62" s="69"/>
      <c r="BYO62" s="69"/>
      <c r="BYP62" s="69"/>
      <c r="BYQ62" s="69"/>
      <c r="BYR62" s="69"/>
      <c r="BYS62" s="69"/>
      <c r="BYT62" s="69"/>
      <c r="BYU62" s="69"/>
      <c r="BYV62" s="69"/>
      <c r="BYW62" s="69"/>
      <c r="BYX62" s="69"/>
      <c r="BYY62" s="69"/>
      <c r="BYZ62" s="69"/>
      <c r="BZA62" s="69"/>
      <c r="BZB62" s="69"/>
      <c r="BZC62" s="69"/>
      <c r="BZD62" s="69"/>
      <c r="BZE62" s="69"/>
      <c r="BZF62" s="69"/>
      <c r="BZG62" s="70"/>
      <c r="BZH62" s="71"/>
      <c r="BZI62" s="72"/>
      <c r="BZJ62" s="68" t="s">
        <v>86</v>
      </c>
      <c r="BZK62" s="61">
        <f>SUM(BZK46:BZK60)</f>
        <v>0</v>
      </c>
      <c r="BZL62" s="61"/>
      <c r="BZM62" s="62"/>
      <c r="BZN62" s="62"/>
      <c r="BZO62" s="63"/>
      <c r="BZP62" s="63"/>
      <c r="BZQ62" s="63"/>
      <c r="BZR62" s="62"/>
      <c r="BZS62" s="64"/>
      <c r="BZT62" s="65"/>
      <c r="BZU62" s="66"/>
      <c r="BZV62" s="66"/>
      <c r="BZW62" s="66"/>
      <c r="BZX62" s="67"/>
      <c r="BZY62" s="59"/>
      <c r="BZZ62" s="59"/>
      <c r="CAA62" s="59"/>
      <c r="CAB62" s="59"/>
      <c r="CAC62" s="59"/>
      <c r="CAD62" s="59"/>
      <c r="CAE62" s="59"/>
      <c r="CAF62" s="59"/>
      <c r="CAG62" s="59"/>
      <c r="CAH62" s="59"/>
      <c r="CAI62" s="59"/>
      <c r="CAJ62" s="59"/>
      <c r="CAK62" s="59"/>
      <c r="CAL62" s="59"/>
      <c r="CAM62" s="59"/>
      <c r="CAN62" s="59"/>
      <c r="CAO62" s="59"/>
      <c r="CAP62" s="59"/>
      <c r="CAQ62" s="59"/>
      <c r="CAR62" s="59"/>
      <c r="CAS62" s="60"/>
      <c r="CAT62" s="60"/>
      <c r="CAU62" s="69"/>
      <c r="CAV62" s="69"/>
      <c r="CAW62" s="69"/>
      <c r="CAX62" s="69"/>
      <c r="CAY62" s="69"/>
      <c r="CAZ62" s="69"/>
      <c r="CBA62" s="69"/>
      <c r="CBB62" s="69"/>
      <c r="CBC62" s="69"/>
      <c r="CBD62" s="69"/>
      <c r="CBE62" s="69"/>
      <c r="CBF62" s="69"/>
      <c r="CBG62" s="69"/>
      <c r="CBH62" s="69"/>
      <c r="CBI62" s="69"/>
      <c r="CBJ62" s="69"/>
      <c r="CBK62" s="69"/>
      <c r="CBL62" s="69"/>
      <c r="CBM62" s="69"/>
      <c r="CBN62" s="69"/>
      <c r="CBO62" s="69"/>
      <c r="CBP62" s="69"/>
      <c r="CBQ62" s="69"/>
      <c r="CBR62" s="69"/>
      <c r="CBS62" s="70"/>
      <c r="CBT62" s="71"/>
      <c r="CBU62" s="72"/>
      <c r="CBV62" s="68" t="s">
        <v>86</v>
      </c>
      <c r="CBW62" s="61">
        <f>SUM(CBW46:CBW60)</f>
        <v>0</v>
      </c>
      <c r="CBX62" s="61"/>
      <c r="CBY62" s="62"/>
      <c r="CBZ62" s="62"/>
      <c r="CCA62" s="63"/>
      <c r="CCB62" s="63"/>
      <c r="CCC62" s="63"/>
      <c r="CCD62" s="62"/>
      <c r="CCE62" s="64"/>
      <c r="CCF62" s="65"/>
      <c r="CCG62" s="66"/>
      <c r="CCH62" s="66"/>
      <c r="CCI62" s="66"/>
      <c r="CCJ62" s="67"/>
      <c r="CCK62" s="59"/>
      <c r="CCL62" s="59"/>
      <c r="CCM62" s="59"/>
      <c r="CCN62" s="59"/>
      <c r="CCO62" s="59"/>
      <c r="CCP62" s="59"/>
      <c r="CCQ62" s="59"/>
      <c r="CCR62" s="59"/>
      <c r="CCS62" s="59"/>
      <c r="CCT62" s="59"/>
      <c r="CCU62" s="59"/>
      <c r="CCV62" s="59"/>
      <c r="CCW62" s="59"/>
      <c r="CCX62" s="59"/>
      <c r="CCY62" s="59"/>
      <c r="CCZ62" s="59"/>
      <c r="CDA62" s="59"/>
      <c r="CDB62" s="59"/>
      <c r="CDC62" s="59"/>
      <c r="CDD62" s="59"/>
      <c r="CDE62" s="60"/>
      <c r="CDF62" s="60"/>
      <c r="CDG62" s="69"/>
      <c r="CDH62" s="69"/>
      <c r="CDI62" s="69"/>
      <c r="CDJ62" s="69"/>
      <c r="CDK62" s="69"/>
      <c r="CDL62" s="69"/>
      <c r="CDM62" s="69"/>
      <c r="CDN62" s="69"/>
      <c r="CDO62" s="69"/>
      <c r="CDP62" s="69"/>
      <c r="CDQ62" s="69"/>
      <c r="CDR62" s="69"/>
      <c r="CDS62" s="69"/>
      <c r="CDT62" s="69"/>
      <c r="CDU62" s="69"/>
      <c r="CDV62" s="69"/>
      <c r="CDW62" s="69"/>
      <c r="CDX62" s="69"/>
      <c r="CDY62" s="69"/>
      <c r="CDZ62" s="69"/>
      <c r="CEA62" s="69"/>
      <c r="CEB62" s="69"/>
      <c r="CEC62" s="69"/>
      <c r="CED62" s="69"/>
      <c r="CEE62" s="70"/>
      <c r="CEF62" s="71"/>
      <c r="CEG62" s="72"/>
      <c r="CEH62" s="68" t="s">
        <v>86</v>
      </c>
      <c r="CEI62" s="61">
        <f>SUM(CEI46:CEI60)</f>
        <v>0</v>
      </c>
      <c r="CEJ62" s="61"/>
      <c r="CEK62" s="62"/>
      <c r="CEL62" s="62"/>
      <c r="CEM62" s="63"/>
      <c r="CEN62" s="63"/>
      <c r="CEO62" s="63"/>
      <c r="CEP62" s="62"/>
      <c r="CEQ62" s="64"/>
      <c r="CER62" s="65"/>
      <c r="CES62" s="66"/>
      <c r="CET62" s="66"/>
      <c r="CEU62" s="66"/>
      <c r="CEV62" s="67"/>
      <c r="CEW62" s="59"/>
      <c r="CEX62" s="59"/>
      <c r="CEY62" s="59"/>
      <c r="CEZ62" s="59"/>
      <c r="CFA62" s="59"/>
      <c r="CFB62" s="59"/>
      <c r="CFC62" s="59"/>
      <c r="CFD62" s="59"/>
      <c r="CFE62" s="59"/>
      <c r="CFF62" s="59"/>
      <c r="CFG62" s="59"/>
      <c r="CFH62" s="59"/>
      <c r="CFI62" s="59"/>
      <c r="CFJ62" s="59"/>
      <c r="CFK62" s="59"/>
      <c r="CFL62" s="59"/>
      <c r="CFM62" s="59"/>
      <c r="CFN62" s="59"/>
      <c r="CFO62" s="59"/>
      <c r="CFP62" s="59"/>
      <c r="CFQ62" s="60"/>
      <c r="CFR62" s="60"/>
      <c r="CFS62" s="69"/>
      <c r="CFT62" s="69"/>
      <c r="CFU62" s="69"/>
      <c r="CFV62" s="69"/>
      <c r="CFW62" s="69"/>
      <c r="CFX62" s="69"/>
      <c r="CFY62" s="69"/>
      <c r="CFZ62" s="69"/>
      <c r="CGA62" s="69"/>
      <c r="CGB62" s="69"/>
      <c r="CGC62" s="69"/>
      <c r="CGD62" s="69"/>
      <c r="CGE62" s="69"/>
      <c r="CGF62" s="69"/>
      <c r="CGG62" s="69"/>
      <c r="CGH62" s="69"/>
      <c r="CGI62" s="69"/>
      <c r="CGJ62" s="69"/>
      <c r="CGK62" s="69"/>
      <c r="CGL62" s="69"/>
      <c r="CGM62" s="69"/>
      <c r="CGN62" s="69"/>
      <c r="CGO62" s="69"/>
      <c r="CGP62" s="69"/>
      <c r="CGQ62" s="70"/>
      <c r="CGR62" s="71"/>
      <c r="CGS62" s="72"/>
      <c r="CGT62" s="68" t="s">
        <v>86</v>
      </c>
      <c r="CGU62" s="61">
        <f>SUM(CGU46:CGU60)</f>
        <v>0</v>
      </c>
      <c r="CGV62" s="61"/>
      <c r="CGW62" s="62"/>
      <c r="CGX62" s="62"/>
      <c r="CGY62" s="63"/>
      <c r="CGZ62" s="63"/>
      <c r="CHA62" s="63"/>
      <c r="CHB62" s="62"/>
      <c r="CHC62" s="64"/>
      <c r="CHD62" s="65"/>
      <c r="CHE62" s="66"/>
      <c r="CHF62" s="66"/>
      <c r="CHG62" s="66"/>
      <c r="CHH62" s="67"/>
      <c r="CHI62" s="59"/>
      <c r="CHJ62" s="59"/>
      <c r="CHK62" s="59"/>
      <c r="CHL62" s="59"/>
      <c r="CHM62" s="59"/>
      <c r="CHN62" s="59"/>
      <c r="CHO62" s="59"/>
      <c r="CHP62" s="59"/>
      <c r="CHQ62" s="59"/>
      <c r="CHR62" s="59"/>
      <c r="CHS62" s="59"/>
      <c r="CHT62" s="59"/>
      <c r="CHU62" s="59"/>
      <c r="CHV62" s="59"/>
      <c r="CHW62" s="59"/>
      <c r="CHX62" s="59"/>
      <c r="CHY62" s="59"/>
      <c r="CHZ62" s="59"/>
      <c r="CIA62" s="59"/>
      <c r="CIB62" s="59"/>
      <c r="CIC62" s="60"/>
      <c r="CID62" s="60"/>
      <c r="CIE62" s="69"/>
      <c r="CIF62" s="69"/>
      <c r="CIG62" s="69"/>
      <c r="CIH62" s="69"/>
      <c r="CII62" s="69"/>
      <c r="CIJ62" s="69"/>
      <c r="CIK62" s="69"/>
      <c r="CIL62" s="69"/>
      <c r="CIM62" s="69"/>
      <c r="CIN62" s="69"/>
      <c r="CIO62" s="69"/>
      <c r="CIP62" s="69"/>
      <c r="CIQ62" s="69"/>
      <c r="CIR62" s="69"/>
      <c r="CIS62" s="69"/>
      <c r="CIT62" s="69"/>
      <c r="CIU62" s="69"/>
      <c r="CIV62" s="69"/>
      <c r="CIW62" s="69"/>
      <c r="CIX62" s="69"/>
      <c r="CIY62" s="69"/>
      <c r="CIZ62" s="69"/>
      <c r="CJA62" s="69"/>
      <c r="CJB62" s="69"/>
      <c r="CJC62" s="70"/>
      <c r="CJD62" s="71"/>
      <c r="CJE62" s="72"/>
      <c r="CJF62" s="68" t="s">
        <v>86</v>
      </c>
      <c r="CJG62" s="61">
        <f>SUM(CJG46:CJG60)</f>
        <v>0</v>
      </c>
      <c r="CJH62" s="61"/>
      <c r="CJI62" s="62"/>
      <c r="CJJ62" s="62"/>
      <c r="CJK62" s="63"/>
      <c r="CJL62" s="63"/>
      <c r="CJM62" s="63"/>
      <c r="CJN62" s="62"/>
      <c r="CJO62" s="64"/>
      <c r="CJP62" s="65"/>
      <c r="CJQ62" s="66"/>
      <c r="CJR62" s="66"/>
      <c r="CJS62" s="66"/>
      <c r="CJT62" s="67"/>
      <c r="CJU62" s="59"/>
      <c r="CJV62" s="59"/>
      <c r="CJW62" s="59"/>
      <c r="CJX62" s="59"/>
      <c r="CJY62" s="59"/>
      <c r="CJZ62" s="59"/>
      <c r="CKA62" s="59"/>
      <c r="CKB62" s="59"/>
      <c r="CKC62" s="59"/>
      <c r="CKD62" s="59"/>
      <c r="CKE62" s="59"/>
      <c r="CKF62" s="59"/>
      <c r="CKG62" s="59"/>
      <c r="CKH62" s="59"/>
      <c r="CKI62" s="59"/>
      <c r="CKJ62" s="59"/>
      <c r="CKK62" s="59"/>
      <c r="CKL62" s="59"/>
      <c r="CKM62" s="59"/>
      <c r="CKN62" s="59"/>
      <c r="CKO62" s="60"/>
      <c r="CKP62" s="60"/>
      <c r="CKQ62" s="69"/>
      <c r="CKR62" s="69"/>
      <c r="CKS62" s="69"/>
      <c r="CKT62" s="69"/>
      <c r="CKU62" s="69"/>
      <c r="CKV62" s="69"/>
      <c r="CKW62" s="69"/>
      <c r="CKX62" s="69"/>
      <c r="CKY62" s="69"/>
      <c r="CKZ62" s="69"/>
      <c r="CLA62" s="69"/>
      <c r="CLB62" s="69"/>
      <c r="CLC62" s="69"/>
      <c r="CLD62" s="69"/>
      <c r="CLE62" s="69"/>
      <c r="CLF62" s="69"/>
      <c r="CLG62" s="69"/>
      <c r="CLH62" s="69"/>
      <c r="CLI62" s="69"/>
      <c r="CLJ62" s="69"/>
      <c r="CLK62" s="69"/>
      <c r="CLL62" s="69"/>
      <c r="CLM62" s="69"/>
      <c r="CLN62" s="69"/>
      <c r="CLO62" s="70"/>
      <c r="CLP62" s="71"/>
      <c r="CLQ62" s="72"/>
      <c r="CLR62" s="68" t="s">
        <v>86</v>
      </c>
      <c r="CLS62" s="61">
        <f>SUM(CLS46:CLS60)</f>
        <v>0</v>
      </c>
      <c r="CLT62" s="61"/>
      <c r="CLU62" s="62"/>
      <c r="CLV62" s="62"/>
      <c r="CLW62" s="63"/>
      <c r="CLX62" s="63"/>
      <c r="CLY62" s="63"/>
      <c r="CLZ62" s="62"/>
      <c r="CMA62" s="64"/>
      <c r="CMB62" s="65"/>
      <c r="CMC62" s="66"/>
      <c r="CMD62" s="66"/>
      <c r="CME62" s="66"/>
      <c r="CMF62" s="67"/>
      <c r="CMG62" s="59"/>
      <c r="CMH62" s="59"/>
      <c r="CMI62" s="59"/>
      <c r="CMJ62" s="59"/>
      <c r="CMK62" s="59"/>
      <c r="CML62" s="59"/>
      <c r="CMM62" s="59"/>
      <c r="CMN62" s="59"/>
      <c r="CMO62" s="59"/>
      <c r="CMP62" s="59"/>
      <c r="CMQ62" s="59"/>
      <c r="CMR62" s="59"/>
      <c r="CMS62" s="59"/>
      <c r="CMT62" s="59"/>
      <c r="CMU62" s="59"/>
      <c r="CMV62" s="59"/>
      <c r="CMW62" s="59"/>
      <c r="CMX62" s="59"/>
      <c r="CMY62" s="59"/>
      <c r="CMZ62" s="59"/>
      <c r="CNA62" s="60"/>
      <c r="CNB62" s="60"/>
      <c r="CNC62" s="69"/>
      <c r="CND62" s="69"/>
      <c r="CNE62" s="69"/>
      <c r="CNF62" s="69"/>
      <c r="CNG62" s="69"/>
      <c r="CNH62" s="69"/>
      <c r="CNI62" s="69"/>
      <c r="CNJ62" s="69"/>
      <c r="CNK62" s="69"/>
      <c r="CNL62" s="69"/>
      <c r="CNM62" s="69"/>
      <c r="CNN62" s="69"/>
      <c r="CNO62" s="69"/>
      <c r="CNP62" s="69"/>
      <c r="CNQ62" s="69"/>
      <c r="CNR62" s="69"/>
      <c r="CNS62" s="69"/>
      <c r="CNT62" s="69"/>
      <c r="CNU62" s="69"/>
      <c r="CNV62" s="69"/>
      <c r="CNW62" s="69"/>
      <c r="CNX62" s="69"/>
      <c r="CNY62" s="69"/>
      <c r="CNZ62" s="69"/>
      <c r="COA62" s="70"/>
      <c r="COB62" s="71"/>
      <c r="COC62" s="72"/>
      <c r="COD62" s="68" t="s">
        <v>86</v>
      </c>
      <c r="COE62" s="61">
        <f>SUM(COE46:COE60)</f>
        <v>0</v>
      </c>
      <c r="COF62" s="61"/>
      <c r="COG62" s="62"/>
      <c r="COH62" s="62"/>
      <c r="COI62" s="63"/>
      <c r="COJ62" s="63"/>
      <c r="COK62" s="63"/>
      <c r="COL62" s="62"/>
      <c r="COM62" s="64"/>
      <c r="CON62" s="65"/>
      <c r="COO62" s="66"/>
      <c r="COP62" s="66"/>
      <c r="COQ62" s="66"/>
      <c r="COR62" s="67"/>
      <c r="COS62" s="59"/>
      <c r="COT62" s="59"/>
      <c r="COU62" s="59"/>
      <c r="COV62" s="59"/>
      <c r="COW62" s="59"/>
      <c r="COX62" s="59"/>
      <c r="COY62" s="59"/>
      <c r="COZ62" s="59"/>
      <c r="CPA62" s="59"/>
      <c r="CPB62" s="59"/>
      <c r="CPC62" s="59"/>
      <c r="CPD62" s="59"/>
      <c r="CPE62" s="59"/>
      <c r="CPF62" s="59"/>
      <c r="CPG62" s="59"/>
      <c r="CPH62" s="59"/>
      <c r="CPI62" s="59"/>
      <c r="CPJ62" s="59"/>
      <c r="CPK62" s="59"/>
      <c r="CPL62" s="59"/>
      <c r="CPM62" s="60"/>
      <c r="CPN62" s="60"/>
      <c r="CPO62" s="69"/>
      <c r="CPP62" s="69"/>
      <c r="CPQ62" s="69"/>
      <c r="CPR62" s="69"/>
      <c r="CPS62" s="69"/>
      <c r="CPT62" s="69"/>
      <c r="CPU62" s="69"/>
      <c r="CPV62" s="69"/>
      <c r="CPW62" s="69"/>
      <c r="CPX62" s="69"/>
      <c r="CPY62" s="69"/>
      <c r="CPZ62" s="69"/>
      <c r="CQA62" s="69"/>
      <c r="CQB62" s="69"/>
      <c r="CQC62" s="69"/>
      <c r="CQD62" s="69"/>
      <c r="CQE62" s="69"/>
      <c r="CQF62" s="69"/>
      <c r="CQG62" s="69"/>
      <c r="CQH62" s="69"/>
      <c r="CQI62" s="69"/>
      <c r="CQJ62" s="69"/>
      <c r="CQK62" s="69"/>
      <c r="CQL62" s="69"/>
      <c r="CQM62" s="70"/>
      <c r="CQN62" s="71"/>
      <c r="CQO62" s="72"/>
      <c r="CQP62" s="68" t="s">
        <v>86</v>
      </c>
      <c r="CQQ62" s="61">
        <f>SUM(CQQ46:CQQ60)</f>
        <v>0</v>
      </c>
      <c r="CQR62" s="61"/>
      <c r="CQS62" s="62"/>
      <c r="CQT62" s="62"/>
      <c r="CQU62" s="63"/>
      <c r="CQV62" s="63"/>
      <c r="CQW62" s="63"/>
      <c r="CQX62" s="62"/>
      <c r="CQY62" s="64"/>
      <c r="CQZ62" s="65"/>
      <c r="CRA62" s="66"/>
      <c r="CRB62" s="66"/>
      <c r="CRC62" s="66"/>
      <c r="CRD62" s="67"/>
      <c r="CRE62" s="59"/>
      <c r="CRF62" s="59"/>
      <c r="CRG62" s="59"/>
      <c r="CRH62" s="59"/>
      <c r="CRI62" s="59"/>
      <c r="CRJ62" s="59"/>
      <c r="CRK62" s="59"/>
      <c r="CRL62" s="59"/>
      <c r="CRM62" s="59"/>
      <c r="CRN62" s="59"/>
      <c r="CRO62" s="59"/>
      <c r="CRP62" s="59"/>
      <c r="CRQ62" s="59"/>
      <c r="CRR62" s="59"/>
      <c r="CRS62" s="59"/>
      <c r="CRT62" s="59"/>
      <c r="CRU62" s="59"/>
      <c r="CRV62" s="59"/>
      <c r="CRW62" s="59"/>
      <c r="CRX62" s="59"/>
      <c r="CRY62" s="60"/>
      <c r="CRZ62" s="60"/>
      <c r="CSA62" s="69"/>
      <c r="CSB62" s="69"/>
      <c r="CSC62" s="69"/>
      <c r="CSD62" s="69"/>
      <c r="CSE62" s="69"/>
      <c r="CSF62" s="69"/>
      <c r="CSG62" s="69"/>
      <c r="CSH62" s="69"/>
      <c r="CSI62" s="69"/>
      <c r="CSJ62" s="69"/>
      <c r="CSK62" s="69"/>
      <c r="CSL62" s="69"/>
      <c r="CSM62" s="69"/>
      <c r="CSN62" s="69"/>
      <c r="CSO62" s="69"/>
      <c r="CSP62" s="69"/>
      <c r="CSQ62" s="69"/>
      <c r="CSR62" s="69"/>
      <c r="CSS62" s="69"/>
      <c r="CST62" s="69"/>
      <c r="CSU62" s="69"/>
      <c r="CSV62" s="69"/>
      <c r="CSW62" s="69"/>
      <c r="CSX62" s="69"/>
      <c r="CSY62" s="70"/>
      <c r="CSZ62" s="71"/>
      <c r="CTA62" s="72"/>
      <c r="CTB62" s="68" t="s">
        <v>86</v>
      </c>
      <c r="CTC62" s="61">
        <f>SUM(CTC46:CTC60)</f>
        <v>0</v>
      </c>
      <c r="CTD62" s="61"/>
      <c r="CTE62" s="62"/>
      <c r="CTF62" s="62"/>
      <c r="CTG62" s="63"/>
      <c r="CTH62" s="63"/>
      <c r="CTI62" s="63"/>
      <c r="CTJ62" s="62"/>
      <c r="CTK62" s="64"/>
      <c r="CTL62" s="65"/>
      <c r="CTM62" s="66"/>
      <c r="CTN62" s="66"/>
      <c r="CTO62" s="66"/>
      <c r="CTP62" s="67"/>
      <c r="CTQ62" s="59"/>
      <c r="CTR62" s="59"/>
      <c r="CTS62" s="59"/>
      <c r="CTT62" s="59"/>
      <c r="CTU62" s="59"/>
      <c r="CTV62" s="59"/>
      <c r="CTW62" s="59"/>
      <c r="CTX62" s="59"/>
      <c r="CTY62" s="59"/>
      <c r="CTZ62" s="59"/>
      <c r="CUA62" s="59"/>
      <c r="CUB62" s="59"/>
      <c r="CUC62" s="59"/>
      <c r="CUD62" s="59"/>
      <c r="CUE62" s="59"/>
      <c r="CUF62" s="59"/>
      <c r="CUG62" s="59"/>
      <c r="CUH62" s="59"/>
      <c r="CUI62" s="59"/>
      <c r="CUJ62" s="59"/>
      <c r="CUK62" s="60"/>
      <c r="CUL62" s="60"/>
      <c r="CUM62" s="69"/>
      <c r="CUN62" s="69"/>
      <c r="CUO62" s="69"/>
      <c r="CUP62" s="69"/>
      <c r="CUQ62" s="69"/>
      <c r="CUR62" s="69"/>
      <c r="CUS62" s="69"/>
      <c r="CUT62" s="69"/>
      <c r="CUU62" s="69"/>
      <c r="CUV62" s="69"/>
      <c r="CUW62" s="69"/>
      <c r="CUX62" s="69"/>
      <c r="CUY62" s="69"/>
      <c r="CUZ62" s="69"/>
      <c r="CVA62" s="69"/>
      <c r="CVB62" s="69"/>
      <c r="CVC62" s="69"/>
      <c r="CVD62" s="69"/>
      <c r="CVE62" s="69"/>
      <c r="CVF62" s="69"/>
      <c r="CVG62" s="69"/>
      <c r="CVH62" s="69"/>
      <c r="CVI62" s="69"/>
      <c r="CVJ62" s="69"/>
      <c r="CVK62" s="70"/>
      <c r="CVL62" s="71"/>
      <c r="CVM62" s="72"/>
      <c r="CVN62" s="68" t="s">
        <v>86</v>
      </c>
      <c r="CVO62" s="61">
        <f>SUM(CVO46:CVO60)</f>
        <v>0</v>
      </c>
      <c r="CVP62" s="61"/>
      <c r="CVQ62" s="62"/>
      <c r="CVR62" s="62"/>
      <c r="CVS62" s="63"/>
      <c r="CVT62" s="63"/>
      <c r="CVU62" s="63"/>
      <c r="CVV62" s="62"/>
      <c r="CVW62" s="64"/>
      <c r="CVX62" s="65"/>
      <c r="CVY62" s="66"/>
      <c r="CVZ62" s="66"/>
      <c r="CWA62" s="66"/>
      <c r="CWB62" s="67"/>
      <c r="CWC62" s="59"/>
      <c r="CWD62" s="59"/>
      <c r="CWE62" s="59"/>
      <c r="CWF62" s="59"/>
      <c r="CWG62" s="59"/>
      <c r="CWH62" s="59"/>
      <c r="CWI62" s="59"/>
      <c r="CWJ62" s="59"/>
      <c r="CWK62" s="59"/>
      <c r="CWL62" s="59"/>
      <c r="CWM62" s="59"/>
      <c r="CWN62" s="59"/>
      <c r="CWO62" s="59"/>
      <c r="CWP62" s="59"/>
      <c r="CWQ62" s="59"/>
      <c r="CWR62" s="59"/>
      <c r="CWS62" s="59"/>
      <c r="CWT62" s="59"/>
      <c r="CWU62" s="59"/>
      <c r="CWV62" s="59"/>
      <c r="CWW62" s="60"/>
      <c r="CWX62" s="60"/>
      <c r="CWY62" s="69"/>
      <c r="CWZ62" s="69"/>
      <c r="CXA62" s="69"/>
      <c r="CXB62" s="69"/>
      <c r="CXC62" s="69"/>
      <c r="CXD62" s="69"/>
      <c r="CXE62" s="69"/>
      <c r="CXF62" s="69"/>
      <c r="CXG62" s="69"/>
      <c r="CXH62" s="69"/>
      <c r="CXI62" s="69"/>
      <c r="CXJ62" s="69"/>
      <c r="CXK62" s="69"/>
      <c r="CXL62" s="69"/>
      <c r="CXM62" s="69"/>
      <c r="CXN62" s="69"/>
      <c r="CXO62" s="69"/>
      <c r="CXP62" s="69"/>
      <c r="CXQ62" s="69"/>
      <c r="CXR62" s="69"/>
      <c r="CXS62" s="69"/>
      <c r="CXT62" s="69"/>
      <c r="CXU62" s="69"/>
      <c r="CXV62" s="69"/>
      <c r="CXW62" s="70"/>
      <c r="CXX62" s="71"/>
      <c r="CXY62" s="72"/>
      <c r="CXZ62" s="68" t="s">
        <v>86</v>
      </c>
      <c r="CYA62" s="61">
        <f>SUM(CYA46:CYA60)</f>
        <v>0</v>
      </c>
      <c r="CYB62" s="61"/>
      <c r="CYC62" s="62"/>
      <c r="CYD62" s="62"/>
      <c r="CYE62" s="63"/>
      <c r="CYF62" s="63"/>
      <c r="CYG62" s="63"/>
      <c r="CYH62" s="62"/>
      <c r="CYI62" s="64"/>
      <c r="CYJ62" s="65"/>
      <c r="CYK62" s="66"/>
      <c r="CYL62" s="66"/>
      <c r="CYM62" s="66"/>
      <c r="CYN62" s="67"/>
      <c r="CYO62" s="59"/>
      <c r="CYP62" s="59"/>
      <c r="CYQ62" s="59"/>
      <c r="CYR62" s="59"/>
      <c r="CYS62" s="59"/>
      <c r="CYT62" s="59"/>
      <c r="CYU62" s="59"/>
      <c r="CYV62" s="59"/>
      <c r="CYW62" s="59"/>
      <c r="CYX62" s="59"/>
      <c r="CYY62" s="59"/>
      <c r="CYZ62" s="59"/>
      <c r="CZA62" s="59"/>
      <c r="CZB62" s="59"/>
      <c r="CZC62" s="59"/>
      <c r="CZD62" s="59"/>
      <c r="CZE62" s="59"/>
      <c r="CZF62" s="59"/>
      <c r="CZG62" s="59"/>
      <c r="CZH62" s="59"/>
      <c r="CZI62" s="60"/>
      <c r="CZJ62" s="60"/>
      <c r="CZK62" s="69"/>
      <c r="CZL62" s="69"/>
      <c r="CZM62" s="69"/>
      <c r="CZN62" s="69"/>
      <c r="CZO62" s="69"/>
      <c r="CZP62" s="69"/>
      <c r="CZQ62" s="69"/>
      <c r="CZR62" s="69"/>
      <c r="CZS62" s="69"/>
      <c r="CZT62" s="69"/>
      <c r="CZU62" s="69"/>
      <c r="CZV62" s="69"/>
      <c r="CZW62" s="69"/>
      <c r="CZX62" s="69"/>
      <c r="CZY62" s="69"/>
      <c r="CZZ62" s="69"/>
      <c r="DAA62" s="69"/>
      <c r="DAB62" s="69"/>
      <c r="DAC62" s="69"/>
      <c r="DAD62" s="69"/>
      <c r="DAE62" s="69"/>
      <c r="DAF62" s="69"/>
      <c r="DAG62" s="69"/>
      <c r="DAH62" s="69"/>
      <c r="DAI62" s="70"/>
      <c r="DAJ62" s="71"/>
      <c r="DAK62" s="72"/>
      <c r="DAL62" s="68" t="s">
        <v>86</v>
      </c>
      <c r="DAM62" s="61">
        <f>SUM(DAM46:DAM60)</f>
        <v>0</v>
      </c>
      <c r="DAN62" s="61"/>
      <c r="DAO62" s="62"/>
      <c r="DAP62" s="62"/>
      <c r="DAQ62" s="63"/>
      <c r="DAR62" s="63"/>
      <c r="DAS62" s="63"/>
      <c r="DAT62" s="62"/>
      <c r="DAU62" s="64"/>
      <c r="DAV62" s="65"/>
      <c r="DAW62" s="66"/>
      <c r="DAX62" s="66"/>
      <c r="DAY62" s="66"/>
      <c r="DAZ62" s="67"/>
      <c r="DBA62" s="59"/>
      <c r="DBB62" s="59"/>
      <c r="DBC62" s="59"/>
      <c r="DBD62" s="59"/>
      <c r="DBE62" s="59"/>
      <c r="DBF62" s="59"/>
      <c r="DBG62" s="59"/>
      <c r="DBH62" s="59"/>
      <c r="DBI62" s="59"/>
      <c r="DBJ62" s="59"/>
      <c r="DBK62" s="59"/>
      <c r="DBL62" s="59"/>
      <c r="DBM62" s="59"/>
      <c r="DBN62" s="59"/>
      <c r="DBO62" s="59"/>
      <c r="DBP62" s="59"/>
      <c r="DBQ62" s="59"/>
      <c r="DBR62" s="59"/>
      <c r="DBS62" s="59"/>
      <c r="DBT62" s="59"/>
      <c r="DBU62" s="60"/>
      <c r="DBV62" s="60"/>
      <c r="DBW62" s="69"/>
      <c r="DBX62" s="69"/>
      <c r="DBY62" s="69"/>
      <c r="DBZ62" s="69"/>
      <c r="DCA62" s="69"/>
      <c r="DCB62" s="69"/>
      <c r="DCC62" s="69"/>
      <c r="DCD62" s="69"/>
      <c r="DCE62" s="69"/>
      <c r="DCF62" s="69"/>
      <c r="DCG62" s="69"/>
      <c r="DCH62" s="69"/>
      <c r="DCI62" s="69"/>
      <c r="DCJ62" s="69"/>
      <c r="DCK62" s="69"/>
      <c r="DCL62" s="69"/>
      <c r="DCM62" s="69"/>
      <c r="DCN62" s="69"/>
      <c r="DCO62" s="69"/>
      <c r="DCP62" s="69"/>
      <c r="DCQ62" s="69"/>
      <c r="DCR62" s="69"/>
      <c r="DCS62" s="69"/>
      <c r="DCT62" s="69"/>
      <c r="DCU62" s="70"/>
      <c r="DCV62" s="71"/>
      <c r="DCW62" s="72"/>
      <c r="DCX62" s="68" t="s">
        <v>86</v>
      </c>
      <c r="DCY62" s="61">
        <f>SUM(DCY46:DCY60)</f>
        <v>0</v>
      </c>
      <c r="DCZ62" s="61"/>
      <c r="DDA62" s="62"/>
      <c r="DDB62" s="62"/>
      <c r="DDC62" s="63"/>
      <c r="DDD62" s="63"/>
      <c r="DDE62" s="63"/>
      <c r="DDF62" s="62"/>
      <c r="DDG62" s="64"/>
      <c r="DDH62" s="65"/>
      <c r="DDI62" s="66"/>
      <c r="DDJ62" s="66"/>
      <c r="DDK62" s="66"/>
      <c r="DDL62" s="67"/>
      <c r="DDM62" s="59"/>
      <c r="DDN62" s="59"/>
      <c r="DDO62" s="59"/>
      <c r="DDP62" s="59"/>
      <c r="DDQ62" s="59"/>
      <c r="DDR62" s="59"/>
      <c r="DDS62" s="59"/>
      <c r="DDT62" s="59"/>
      <c r="DDU62" s="59"/>
      <c r="DDV62" s="59"/>
      <c r="DDW62" s="59"/>
      <c r="DDX62" s="59"/>
      <c r="DDY62" s="59"/>
      <c r="DDZ62" s="59"/>
      <c r="DEA62" s="59"/>
      <c r="DEB62" s="59"/>
      <c r="DEC62" s="59"/>
      <c r="DED62" s="59"/>
      <c r="DEE62" s="59"/>
      <c r="DEF62" s="59"/>
      <c r="DEG62" s="60"/>
      <c r="DEH62" s="60"/>
      <c r="DEI62" s="69"/>
      <c r="DEJ62" s="69"/>
      <c r="DEK62" s="69"/>
      <c r="DEL62" s="69"/>
      <c r="DEM62" s="69"/>
      <c r="DEN62" s="69"/>
      <c r="DEO62" s="69"/>
      <c r="DEP62" s="69"/>
      <c r="DEQ62" s="69"/>
      <c r="DER62" s="69"/>
      <c r="DES62" s="69"/>
      <c r="DET62" s="69"/>
      <c r="DEU62" s="69"/>
      <c r="DEV62" s="69"/>
      <c r="DEW62" s="69"/>
      <c r="DEX62" s="69"/>
      <c r="DEY62" s="69"/>
      <c r="DEZ62" s="69"/>
      <c r="DFA62" s="69"/>
      <c r="DFB62" s="69"/>
      <c r="DFC62" s="69"/>
      <c r="DFD62" s="69"/>
      <c r="DFE62" s="69"/>
      <c r="DFF62" s="69"/>
      <c r="DFG62" s="70"/>
      <c r="DFH62" s="71"/>
      <c r="DFI62" s="72"/>
      <c r="DFJ62" s="68" t="s">
        <v>86</v>
      </c>
      <c r="DFK62" s="61">
        <f>SUM(DFK46:DFK60)</f>
        <v>0</v>
      </c>
      <c r="DFL62" s="61"/>
      <c r="DFM62" s="62"/>
      <c r="DFN62" s="62"/>
      <c r="DFO62" s="63"/>
      <c r="DFP62" s="63"/>
      <c r="DFQ62" s="63"/>
      <c r="DFR62" s="62"/>
      <c r="DFS62" s="64"/>
      <c r="DFT62" s="65"/>
      <c r="DFU62" s="66"/>
      <c r="DFV62" s="66"/>
      <c r="DFW62" s="66"/>
      <c r="DFX62" s="67"/>
      <c r="DFY62" s="59"/>
      <c r="DFZ62" s="59"/>
      <c r="DGA62" s="59"/>
      <c r="DGB62" s="59"/>
      <c r="DGC62" s="59"/>
      <c r="DGD62" s="59"/>
      <c r="DGE62" s="59"/>
      <c r="DGF62" s="59"/>
      <c r="DGG62" s="59"/>
      <c r="DGH62" s="59"/>
      <c r="DGI62" s="59"/>
      <c r="DGJ62" s="59"/>
      <c r="DGK62" s="59"/>
      <c r="DGL62" s="59"/>
      <c r="DGM62" s="59"/>
      <c r="DGN62" s="59"/>
      <c r="DGO62" s="59"/>
      <c r="DGP62" s="59"/>
      <c r="DGQ62" s="59"/>
      <c r="DGR62" s="59"/>
      <c r="DGS62" s="60"/>
      <c r="DGT62" s="60"/>
      <c r="DGU62" s="69"/>
      <c r="DGV62" s="69"/>
      <c r="DGW62" s="69"/>
      <c r="DGX62" s="69"/>
      <c r="DGY62" s="69"/>
      <c r="DGZ62" s="69"/>
      <c r="DHA62" s="69"/>
      <c r="DHB62" s="69"/>
      <c r="DHC62" s="69"/>
      <c r="DHD62" s="69"/>
      <c r="DHE62" s="69"/>
      <c r="DHF62" s="69"/>
      <c r="DHG62" s="69"/>
      <c r="DHH62" s="69"/>
      <c r="DHI62" s="69"/>
      <c r="DHJ62" s="69"/>
      <c r="DHK62" s="69"/>
      <c r="DHL62" s="69"/>
      <c r="DHM62" s="69"/>
      <c r="DHN62" s="69"/>
      <c r="DHO62" s="69"/>
      <c r="DHP62" s="69"/>
      <c r="DHQ62" s="69"/>
      <c r="DHR62" s="69"/>
      <c r="DHS62" s="70"/>
      <c r="DHT62" s="71"/>
      <c r="DHU62" s="72"/>
      <c r="DHV62" s="68" t="s">
        <v>86</v>
      </c>
      <c r="DHW62" s="61">
        <f>SUM(DHW46:DHW60)</f>
        <v>0</v>
      </c>
      <c r="DHX62" s="61"/>
      <c r="DHY62" s="62"/>
      <c r="DHZ62" s="62"/>
      <c r="DIA62" s="63"/>
      <c r="DIB62" s="63"/>
      <c r="DIC62" s="63"/>
      <c r="DID62" s="62"/>
      <c r="DIE62" s="64"/>
      <c r="DIF62" s="65"/>
      <c r="DIG62" s="66"/>
      <c r="DIH62" s="66"/>
      <c r="DII62" s="66"/>
      <c r="DIJ62" s="67"/>
      <c r="DIK62" s="59"/>
      <c r="DIL62" s="59"/>
      <c r="DIM62" s="59"/>
      <c r="DIN62" s="59"/>
      <c r="DIO62" s="59"/>
      <c r="DIP62" s="59"/>
      <c r="DIQ62" s="59"/>
      <c r="DIR62" s="59"/>
      <c r="DIS62" s="59"/>
      <c r="DIT62" s="59"/>
      <c r="DIU62" s="59"/>
      <c r="DIV62" s="59"/>
      <c r="DIW62" s="59"/>
      <c r="DIX62" s="59"/>
      <c r="DIY62" s="59"/>
      <c r="DIZ62" s="59"/>
      <c r="DJA62" s="59"/>
      <c r="DJB62" s="59"/>
      <c r="DJC62" s="59"/>
      <c r="DJD62" s="59"/>
      <c r="DJE62" s="60"/>
      <c r="DJF62" s="60"/>
      <c r="DJG62" s="69"/>
      <c r="DJH62" s="69"/>
      <c r="DJI62" s="69"/>
      <c r="DJJ62" s="69"/>
      <c r="DJK62" s="69"/>
      <c r="DJL62" s="69"/>
      <c r="DJM62" s="69"/>
      <c r="DJN62" s="69"/>
      <c r="DJO62" s="69"/>
      <c r="DJP62" s="69"/>
      <c r="DJQ62" s="69"/>
      <c r="DJR62" s="69"/>
      <c r="DJS62" s="69"/>
      <c r="DJT62" s="69"/>
      <c r="DJU62" s="69"/>
      <c r="DJV62" s="69"/>
      <c r="DJW62" s="69"/>
      <c r="DJX62" s="69"/>
      <c r="DJY62" s="69"/>
      <c r="DJZ62" s="69"/>
      <c r="DKA62" s="69"/>
      <c r="DKB62" s="69"/>
      <c r="DKC62" s="69"/>
      <c r="DKD62" s="69"/>
      <c r="DKE62" s="70"/>
      <c r="DKF62" s="71"/>
      <c r="DKG62" s="72"/>
      <c r="DKH62" s="68" t="s">
        <v>86</v>
      </c>
      <c r="DKI62" s="61">
        <f>SUM(DKI46:DKI60)</f>
        <v>0</v>
      </c>
      <c r="DKJ62" s="61"/>
      <c r="DKK62" s="62"/>
      <c r="DKL62" s="62"/>
      <c r="DKM62" s="63"/>
      <c r="DKN62" s="63"/>
      <c r="DKO62" s="63"/>
      <c r="DKP62" s="62"/>
      <c r="DKQ62" s="64"/>
      <c r="DKR62" s="65"/>
      <c r="DKS62" s="66"/>
      <c r="DKT62" s="66"/>
      <c r="DKU62" s="66"/>
      <c r="DKV62" s="67"/>
      <c r="DKW62" s="59"/>
      <c r="DKX62" s="59"/>
      <c r="DKY62" s="59"/>
      <c r="DKZ62" s="59"/>
      <c r="DLA62" s="59"/>
      <c r="DLB62" s="59"/>
      <c r="DLC62" s="59"/>
      <c r="DLD62" s="59"/>
      <c r="DLE62" s="59"/>
      <c r="DLF62" s="59"/>
      <c r="DLG62" s="59"/>
      <c r="DLH62" s="59"/>
      <c r="DLI62" s="59"/>
      <c r="DLJ62" s="59"/>
      <c r="DLK62" s="59"/>
      <c r="DLL62" s="59"/>
      <c r="DLM62" s="59"/>
      <c r="DLN62" s="59"/>
      <c r="DLO62" s="59"/>
      <c r="DLP62" s="59"/>
      <c r="DLQ62" s="60"/>
      <c r="DLR62" s="60"/>
      <c r="DLS62" s="69"/>
      <c r="DLT62" s="69"/>
      <c r="DLU62" s="69"/>
      <c r="DLV62" s="69"/>
      <c r="DLW62" s="69"/>
      <c r="DLX62" s="69"/>
      <c r="DLY62" s="69"/>
      <c r="DLZ62" s="69"/>
      <c r="DMA62" s="69"/>
      <c r="DMB62" s="69"/>
      <c r="DMC62" s="69"/>
      <c r="DMD62" s="69"/>
      <c r="DME62" s="69"/>
      <c r="DMF62" s="69"/>
      <c r="DMG62" s="69"/>
      <c r="DMH62" s="69"/>
      <c r="DMI62" s="69"/>
      <c r="DMJ62" s="69"/>
      <c r="DMK62" s="69"/>
      <c r="DML62" s="69"/>
      <c r="DMM62" s="69"/>
      <c r="DMN62" s="69"/>
      <c r="DMO62" s="69"/>
      <c r="DMP62" s="69"/>
      <c r="DMQ62" s="70"/>
      <c r="DMR62" s="71"/>
      <c r="DMS62" s="72"/>
      <c r="DMT62" s="68" t="s">
        <v>86</v>
      </c>
      <c r="DMU62" s="61">
        <f>SUM(DMU46:DMU60)</f>
        <v>0</v>
      </c>
      <c r="DMV62" s="61"/>
      <c r="DMW62" s="62"/>
      <c r="DMX62" s="62"/>
      <c r="DMY62" s="63"/>
      <c r="DMZ62" s="63"/>
      <c r="DNA62" s="63"/>
      <c r="DNB62" s="62"/>
      <c r="DNC62" s="64"/>
      <c r="DND62" s="65"/>
      <c r="DNE62" s="66"/>
      <c r="DNF62" s="66"/>
      <c r="DNG62" s="66"/>
      <c r="DNH62" s="67"/>
      <c r="DNI62" s="59"/>
      <c r="DNJ62" s="59"/>
      <c r="DNK62" s="59"/>
      <c r="DNL62" s="59"/>
      <c r="DNM62" s="59"/>
      <c r="DNN62" s="59"/>
      <c r="DNO62" s="59"/>
      <c r="DNP62" s="59"/>
      <c r="DNQ62" s="59"/>
      <c r="DNR62" s="59"/>
      <c r="DNS62" s="59"/>
      <c r="DNT62" s="59"/>
      <c r="DNU62" s="59"/>
      <c r="DNV62" s="59"/>
      <c r="DNW62" s="59"/>
      <c r="DNX62" s="59"/>
      <c r="DNY62" s="59"/>
      <c r="DNZ62" s="59"/>
      <c r="DOA62" s="59"/>
      <c r="DOB62" s="59"/>
      <c r="DOC62" s="60"/>
      <c r="DOD62" s="60"/>
      <c r="DOE62" s="69"/>
      <c r="DOF62" s="69"/>
      <c r="DOG62" s="69"/>
      <c r="DOH62" s="69"/>
      <c r="DOI62" s="69"/>
      <c r="DOJ62" s="69"/>
      <c r="DOK62" s="69"/>
      <c r="DOL62" s="69"/>
      <c r="DOM62" s="69"/>
      <c r="DON62" s="69"/>
      <c r="DOO62" s="69"/>
      <c r="DOP62" s="69"/>
      <c r="DOQ62" s="69"/>
      <c r="DOR62" s="69"/>
      <c r="DOS62" s="69"/>
      <c r="DOT62" s="69"/>
      <c r="DOU62" s="69"/>
      <c r="DOV62" s="69"/>
      <c r="DOW62" s="69"/>
      <c r="DOX62" s="69"/>
      <c r="DOY62" s="69"/>
      <c r="DOZ62" s="69"/>
      <c r="DPA62" s="69"/>
      <c r="DPB62" s="69"/>
      <c r="DPC62" s="70"/>
      <c r="DPD62" s="71"/>
      <c r="DPE62" s="72"/>
      <c r="DPF62" s="68" t="s">
        <v>86</v>
      </c>
      <c r="DPG62" s="61">
        <f>SUM(DPG46:DPG60)</f>
        <v>0</v>
      </c>
      <c r="DPH62" s="61"/>
      <c r="DPI62" s="62"/>
      <c r="DPJ62" s="62"/>
      <c r="DPK62" s="63"/>
      <c r="DPL62" s="63"/>
      <c r="DPM62" s="63"/>
      <c r="DPN62" s="62"/>
      <c r="DPO62" s="64"/>
      <c r="DPP62" s="65"/>
      <c r="DPQ62" s="66"/>
      <c r="DPR62" s="66"/>
      <c r="DPS62" s="66"/>
      <c r="DPT62" s="67"/>
      <c r="DPU62" s="59"/>
      <c r="DPV62" s="59"/>
      <c r="DPW62" s="59"/>
      <c r="DPX62" s="59"/>
      <c r="DPY62" s="59"/>
      <c r="DPZ62" s="59"/>
      <c r="DQA62" s="59"/>
      <c r="DQB62" s="59"/>
      <c r="DQC62" s="59"/>
      <c r="DQD62" s="59"/>
      <c r="DQE62" s="59"/>
      <c r="DQF62" s="59"/>
      <c r="DQG62" s="59"/>
      <c r="DQH62" s="59"/>
      <c r="DQI62" s="59"/>
      <c r="DQJ62" s="59"/>
      <c r="DQK62" s="59"/>
      <c r="DQL62" s="59"/>
      <c r="DQM62" s="59"/>
      <c r="DQN62" s="59"/>
      <c r="DQO62" s="60"/>
      <c r="DQP62" s="60"/>
      <c r="DQQ62" s="69"/>
      <c r="DQR62" s="69"/>
      <c r="DQS62" s="69"/>
      <c r="DQT62" s="69"/>
      <c r="DQU62" s="69"/>
      <c r="DQV62" s="69"/>
      <c r="DQW62" s="69"/>
      <c r="DQX62" s="69"/>
      <c r="DQY62" s="69"/>
      <c r="DQZ62" s="69"/>
      <c r="DRA62" s="69"/>
      <c r="DRB62" s="69"/>
      <c r="DRC62" s="69"/>
      <c r="DRD62" s="69"/>
      <c r="DRE62" s="69"/>
      <c r="DRF62" s="69"/>
      <c r="DRG62" s="69"/>
      <c r="DRH62" s="69"/>
      <c r="DRI62" s="69"/>
      <c r="DRJ62" s="69"/>
      <c r="DRK62" s="69"/>
      <c r="DRL62" s="69"/>
      <c r="DRM62" s="69"/>
      <c r="DRN62" s="69"/>
      <c r="DRO62" s="70"/>
      <c r="DRP62" s="71"/>
      <c r="DRQ62" s="72"/>
      <c r="DRR62" s="68" t="s">
        <v>86</v>
      </c>
      <c r="DRS62" s="61">
        <f>SUM(DRS46:DRS60)</f>
        <v>0</v>
      </c>
      <c r="DRT62" s="61"/>
      <c r="DRU62" s="62"/>
      <c r="DRV62" s="62"/>
      <c r="DRW62" s="63"/>
      <c r="DRX62" s="63"/>
      <c r="DRY62" s="63"/>
      <c r="DRZ62" s="62"/>
      <c r="DSA62" s="64"/>
      <c r="DSB62" s="65"/>
      <c r="DSC62" s="66"/>
      <c r="DSD62" s="66"/>
      <c r="DSE62" s="66"/>
      <c r="DSF62" s="67"/>
      <c r="DSG62" s="59"/>
      <c r="DSH62" s="59"/>
      <c r="DSI62" s="59"/>
      <c r="DSJ62" s="59"/>
      <c r="DSK62" s="59"/>
      <c r="DSL62" s="59"/>
      <c r="DSM62" s="59"/>
      <c r="DSN62" s="59"/>
      <c r="DSO62" s="59"/>
      <c r="DSP62" s="59"/>
      <c r="DSQ62" s="59"/>
      <c r="DSR62" s="59"/>
      <c r="DSS62" s="59"/>
      <c r="DST62" s="59"/>
      <c r="DSU62" s="59"/>
      <c r="DSV62" s="59"/>
      <c r="DSW62" s="59"/>
      <c r="DSX62" s="59"/>
      <c r="DSY62" s="59"/>
      <c r="DSZ62" s="59"/>
      <c r="DTA62" s="60"/>
      <c r="DTB62" s="60"/>
      <c r="DTC62" s="69"/>
      <c r="DTD62" s="69"/>
      <c r="DTE62" s="69"/>
      <c r="DTF62" s="69"/>
      <c r="DTG62" s="69"/>
      <c r="DTH62" s="69"/>
      <c r="DTI62" s="69"/>
      <c r="DTJ62" s="69"/>
      <c r="DTK62" s="69"/>
      <c r="DTL62" s="69"/>
      <c r="DTM62" s="69"/>
      <c r="DTN62" s="69"/>
      <c r="DTO62" s="69"/>
      <c r="DTP62" s="69"/>
      <c r="DTQ62" s="69"/>
      <c r="DTR62" s="69"/>
      <c r="DTS62" s="69"/>
      <c r="DTT62" s="69"/>
      <c r="DTU62" s="69"/>
      <c r="DTV62" s="69"/>
      <c r="DTW62" s="69"/>
      <c r="DTX62" s="69"/>
      <c r="DTY62" s="69"/>
      <c r="DTZ62" s="69"/>
      <c r="DUA62" s="70"/>
      <c r="DUB62" s="71"/>
      <c r="DUC62" s="72"/>
      <c r="DUD62" s="68" t="s">
        <v>86</v>
      </c>
      <c r="DUE62" s="61">
        <f>SUM(DUE46:DUE60)</f>
        <v>0</v>
      </c>
      <c r="DUF62" s="61"/>
      <c r="DUG62" s="62"/>
      <c r="DUH62" s="62"/>
      <c r="DUI62" s="63"/>
      <c r="DUJ62" s="63"/>
      <c r="DUK62" s="63"/>
      <c r="DUL62" s="62"/>
      <c r="DUM62" s="64"/>
      <c r="DUN62" s="65"/>
      <c r="DUO62" s="66"/>
      <c r="DUP62" s="66"/>
      <c r="DUQ62" s="66"/>
      <c r="DUR62" s="67"/>
      <c r="DUS62" s="59"/>
      <c r="DUT62" s="59"/>
      <c r="DUU62" s="59"/>
      <c r="DUV62" s="59"/>
      <c r="DUW62" s="59"/>
      <c r="DUX62" s="59"/>
      <c r="DUY62" s="59"/>
      <c r="DUZ62" s="59"/>
      <c r="DVA62" s="59"/>
      <c r="DVB62" s="59"/>
      <c r="DVC62" s="59"/>
      <c r="DVD62" s="59"/>
      <c r="DVE62" s="59"/>
      <c r="DVF62" s="59"/>
      <c r="DVG62" s="59"/>
      <c r="DVH62" s="59"/>
      <c r="DVI62" s="59"/>
      <c r="DVJ62" s="59"/>
      <c r="DVK62" s="59"/>
      <c r="DVL62" s="59"/>
      <c r="DVM62" s="60"/>
      <c r="DVN62" s="60"/>
      <c r="DVO62" s="69"/>
      <c r="DVP62" s="69"/>
      <c r="DVQ62" s="69"/>
      <c r="DVR62" s="69"/>
      <c r="DVS62" s="69"/>
      <c r="DVT62" s="69"/>
      <c r="DVU62" s="69"/>
      <c r="DVV62" s="69"/>
      <c r="DVW62" s="69"/>
      <c r="DVX62" s="69"/>
      <c r="DVY62" s="69"/>
      <c r="DVZ62" s="69"/>
      <c r="DWA62" s="69"/>
      <c r="DWB62" s="69"/>
      <c r="DWC62" s="69"/>
      <c r="DWD62" s="69"/>
      <c r="DWE62" s="69"/>
      <c r="DWF62" s="69"/>
      <c r="DWG62" s="69"/>
      <c r="DWH62" s="69"/>
      <c r="DWI62" s="69"/>
      <c r="DWJ62" s="69"/>
      <c r="DWK62" s="69"/>
      <c r="DWL62" s="69"/>
      <c r="DWM62" s="70"/>
      <c r="DWN62" s="71"/>
      <c r="DWO62" s="72"/>
      <c r="DWP62" s="68" t="s">
        <v>86</v>
      </c>
      <c r="DWQ62" s="61">
        <f>SUM(DWQ46:DWQ60)</f>
        <v>0</v>
      </c>
      <c r="DWR62" s="61"/>
      <c r="DWS62" s="62"/>
      <c r="DWT62" s="62"/>
      <c r="DWU62" s="63"/>
      <c r="DWV62" s="63"/>
      <c r="DWW62" s="63"/>
      <c r="DWX62" s="62"/>
      <c r="DWY62" s="64"/>
      <c r="DWZ62" s="65"/>
      <c r="DXA62" s="66"/>
      <c r="DXB62" s="66"/>
      <c r="DXC62" s="66"/>
      <c r="DXD62" s="67"/>
      <c r="DXE62" s="59"/>
      <c r="DXF62" s="59"/>
      <c r="DXG62" s="59"/>
      <c r="DXH62" s="59"/>
      <c r="DXI62" s="59"/>
      <c r="DXJ62" s="59"/>
      <c r="DXK62" s="59"/>
      <c r="DXL62" s="59"/>
      <c r="DXM62" s="59"/>
      <c r="DXN62" s="59"/>
      <c r="DXO62" s="59"/>
      <c r="DXP62" s="59"/>
      <c r="DXQ62" s="59"/>
      <c r="DXR62" s="59"/>
      <c r="DXS62" s="59"/>
      <c r="DXT62" s="59"/>
      <c r="DXU62" s="59"/>
      <c r="DXV62" s="59"/>
      <c r="DXW62" s="59"/>
      <c r="DXX62" s="59"/>
      <c r="DXY62" s="60"/>
      <c r="DXZ62" s="60"/>
      <c r="DYA62" s="69"/>
      <c r="DYB62" s="69"/>
      <c r="DYC62" s="69"/>
      <c r="DYD62" s="69"/>
      <c r="DYE62" s="69"/>
      <c r="DYF62" s="69"/>
      <c r="DYG62" s="69"/>
      <c r="DYH62" s="69"/>
      <c r="DYI62" s="69"/>
      <c r="DYJ62" s="69"/>
      <c r="DYK62" s="69"/>
      <c r="DYL62" s="69"/>
      <c r="DYM62" s="69"/>
      <c r="DYN62" s="69"/>
      <c r="DYO62" s="69"/>
      <c r="DYP62" s="69"/>
      <c r="DYQ62" s="69"/>
      <c r="DYR62" s="69"/>
      <c r="DYS62" s="69"/>
      <c r="DYT62" s="69"/>
      <c r="DYU62" s="69"/>
      <c r="DYV62" s="69"/>
      <c r="DYW62" s="69"/>
      <c r="DYX62" s="69"/>
      <c r="DYY62" s="70"/>
      <c r="DYZ62" s="71"/>
      <c r="DZA62" s="72"/>
      <c r="DZB62" s="68" t="s">
        <v>86</v>
      </c>
      <c r="DZC62" s="61">
        <f>SUM(DZC46:DZC60)</f>
        <v>0</v>
      </c>
      <c r="DZD62" s="61"/>
      <c r="DZE62" s="62"/>
      <c r="DZF62" s="62"/>
      <c r="DZG62" s="63"/>
      <c r="DZH62" s="63"/>
      <c r="DZI62" s="63"/>
      <c r="DZJ62" s="62"/>
      <c r="DZK62" s="64"/>
      <c r="DZL62" s="65"/>
      <c r="DZM62" s="66"/>
      <c r="DZN62" s="66"/>
      <c r="DZO62" s="66"/>
      <c r="DZP62" s="67"/>
      <c r="DZQ62" s="59"/>
      <c r="DZR62" s="59"/>
      <c r="DZS62" s="59"/>
      <c r="DZT62" s="59"/>
      <c r="DZU62" s="59"/>
      <c r="DZV62" s="59"/>
      <c r="DZW62" s="59"/>
      <c r="DZX62" s="59"/>
      <c r="DZY62" s="59"/>
      <c r="DZZ62" s="59"/>
      <c r="EAA62" s="59"/>
      <c r="EAB62" s="59"/>
      <c r="EAC62" s="59"/>
      <c r="EAD62" s="59"/>
      <c r="EAE62" s="59"/>
      <c r="EAF62" s="59"/>
      <c r="EAG62" s="59"/>
      <c r="EAH62" s="59"/>
      <c r="EAI62" s="59"/>
      <c r="EAJ62" s="59"/>
      <c r="EAK62" s="60"/>
      <c r="EAL62" s="60"/>
      <c r="EAM62" s="69"/>
      <c r="EAN62" s="69"/>
      <c r="EAO62" s="69"/>
      <c r="EAP62" s="69"/>
      <c r="EAQ62" s="69"/>
      <c r="EAR62" s="69"/>
      <c r="EAS62" s="69"/>
      <c r="EAT62" s="69"/>
      <c r="EAU62" s="69"/>
      <c r="EAV62" s="69"/>
      <c r="EAW62" s="69"/>
      <c r="EAX62" s="69"/>
      <c r="EAY62" s="69"/>
      <c r="EAZ62" s="69"/>
      <c r="EBA62" s="69"/>
      <c r="EBB62" s="69"/>
      <c r="EBC62" s="69"/>
      <c r="EBD62" s="69"/>
      <c r="EBE62" s="69"/>
      <c r="EBF62" s="69"/>
      <c r="EBG62" s="69"/>
      <c r="EBH62" s="69"/>
      <c r="EBI62" s="69"/>
      <c r="EBJ62" s="69"/>
      <c r="EBK62" s="70"/>
      <c r="EBL62" s="71"/>
      <c r="EBM62" s="72"/>
      <c r="EBN62" s="68" t="s">
        <v>86</v>
      </c>
      <c r="EBO62" s="61">
        <f>SUM(EBO46:EBO60)</f>
        <v>0</v>
      </c>
      <c r="EBP62" s="61"/>
      <c r="EBQ62" s="62"/>
      <c r="EBR62" s="62"/>
      <c r="EBS62" s="63"/>
      <c r="EBT62" s="63"/>
      <c r="EBU62" s="63"/>
      <c r="EBV62" s="62"/>
      <c r="EBW62" s="64"/>
      <c r="EBX62" s="65"/>
      <c r="EBY62" s="66"/>
      <c r="EBZ62" s="66"/>
      <c r="ECA62" s="66"/>
      <c r="ECB62" s="67"/>
      <c r="ECC62" s="59"/>
      <c r="ECD62" s="59"/>
      <c r="ECE62" s="59"/>
      <c r="ECF62" s="59"/>
      <c r="ECG62" s="59"/>
      <c r="ECH62" s="59"/>
      <c r="ECI62" s="59"/>
      <c r="ECJ62" s="59"/>
      <c r="ECK62" s="59"/>
      <c r="ECL62" s="59"/>
      <c r="ECM62" s="59"/>
      <c r="ECN62" s="59"/>
      <c r="ECO62" s="59"/>
      <c r="ECP62" s="59"/>
      <c r="ECQ62" s="59"/>
      <c r="ECR62" s="59"/>
      <c r="ECS62" s="59"/>
      <c r="ECT62" s="59"/>
      <c r="ECU62" s="59"/>
      <c r="ECV62" s="59"/>
      <c r="ECW62" s="60"/>
      <c r="ECX62" s="60"/>
      <c r="ECY62" s="69"/>
      <c r="ECZ62" s="69"/>
      <c r="EDA62" s="69"/>
      <c r="EDB62" s="69"/>
      <c r="EDC62" s="69"/>
      <c r="EDD62" s="69"/>
      <c r="EDE62" s="69"/>
      <c r="EDF62" s="69"/>
      <c r="EDG62" s="69"/>
      <c r="EDH62" s="69"/>
      <c r="EDI62" s="69"/>
      <c r="EDJ62" s="69"/>
      <c r="EDK62" s="69"/>
      <c r="EDL62" s="69"/>
      <c r="EDM62" s="69"/>
      <c r="EDN62" s="69"/>
      <c r="EDO62" s="69"/>
      <c r="EDP62" s="69"/>
      <c r="EDQ62" s="69"/>
      <c r="EDR62" s="69"/>
      <c r="EDS62" s="69"/>
      <c r="EDT62" s="69"/>
      <c r="EDU62" s="69"/>
      <c r="EDV62" s="69"/>
      <c r="EDW62" s="70"/>
      <c r="EDX62" s="71"/>
      <c r="EDY62" s="72"/>
      <c r="EDZ62" s="68" t="s">
        <v>86</v>
      </c>
      <c r="EEA62" s="61">
        <f>SUM(EEA46:EEA60)</f>
        <v>0</v>
      </c>
      <c r="EEB62" s="61"/>
      <c r="EEC62" s="62"/>
      <c r="EED62" s="62"/>
      <c r="EEE62" s="63"/>
      <c r="EEF62" s="63"/>
      <c r="EEG62" s="63"/>
      <c r="EEH62" s="62"/>
      <c r="EEI62" s="64"/>
      <c r="EEJ62" s="65"/>
      <c r="EEK62" s="66"/>
      <c r="EEL62" s="66"/>
      <c r="EEM62" s="66"/>
      <c r="EEN62" s="67"/>
      <c r="EEO62" s="59"/>
      <c r="EEP62" s="59"/>
      <c r="EEQ62" s="59"/>
      <c r="EER62" s="59"/>
      <c r="EES62" s="59"/>
      <c r="EET62" s="59"/>
      <c r="EEU62" s="59"/>
      <c r="EEV62" s="59"/>
      <c r="EEW62" s="59"/>
      <c r="EEX62" s="59"/>
      <c r="EEY62" s="59"/>
      <c r="EEZ62" s="59"/>
      <c r="EFA62" s="59"/>
      <c r="EFB62" s="59"/>
      <c r="EFC62" s="59"/>
      <c r="EFD62" s="59"/>
      <c r="EFE62" s="59"/>
      <c r="EFF62" s="59"/>
      <c r="EFG62" s="59"/>
      <c r="EFH62" s="59"/>
      <c r="EFI62" s="60"/>
      <c r="EFJ62" s="60"/>
      <c r="EFK62" s="69"/>
      <c r="EFL62" s="69"/>
      <c r="EFM62" s="69"/>
      <c r="EFN62" s="69"/>
      <c r="EFO62" s="69"/>
      <c r="EFP62" s="69"/>
      <c r="EFQ62" s="69"/>
      <c r="EFR62" s="69"/>
      <c r="EFS62" s="69"/>
      <c r="EFT62" s="69"/>
      <c r="EFU62" s="69"/>
      <c r="EFV62" s="69"/>
      <c r="EFW62" s="69"/>
      <c r="EFX62" s="69"/>
      <c r="EFY62" s="69"/>
      <c r="EFZ62" s="69"/>
      <c r="EGA62" s="69"/>
      <c r="EGB62" s="69"/>
      <c r="EGC62" s="69"/>
      <c r="EGD62" s="69"/>
      <c r="EGE62" s="69"/>
      <c r="EGF62" s="69"/>
      <c r="EGG62" s="69"/>
      <c r="EGH62" s="69"/>
      <c r="EGI62" s="70"/>
      <c r="EGJ62" s="71"/>
      <c r="EGK62" s="72"/>
      <c r="EGL62" s="68" t="s">
        <v>86</v>
      </c>
      <c r="EGM62" s="61">
        <f>SUM(EGM46:EGM60)</f>
        <v>0</v>
      </c>
      <c r="EGN62" s="61"/>
      <c r="EGO62" s="62"/>
      <c r="EGP62" s="62"/>
      <c r="EGQ62" s="63"/>
      <c r="EGR62" s="63"/>
      <c r="EGS62" s="63"/>
      <c r="EGT62" s="62"/>
      <c r="EGU62" s="64"/>
      <c r="EGV62" s="65"/>
      <c r="EGW62" s="66"/>
      <c r="EGX62" s="66"/>
      <c r="EGY62" s="66"/>
      <c r="EGZ62" s="67"/>
      <c r="EHA62" s="59"/>
      <c r="EHB62" s="59"/>
      <c r="EHC62" s="59"/>
      <c r="EHD62" s="59"/>
      <c r="EHE62" s="59"/>
      <c r="EHF62" s="59"/>
      <c r="EHG62" s="59"/>
      <c r="EHH62" s="59"/>
      <c r="EHI62" s="59"/>
      <c r="EHJ62" s="59"/>
      <c r="EHK62" s="59"/>
      <c r="EHL62" s="59"/>
      <c r="EHM62" s="59"/>
      <c r="EHN62" s="59"/>
      <c r="EHO62" s="59"/>
      <c r="EHP62" s="59"/>
      <c r="EHQ62" s="59"/>
      <c r="EHR62" s="59"/>
      <c r="EHS62" s="59"/>
      <c r="EHT62" s="59"/>
      <c r="EHU62" s="60"/>
      <c r="EHV62" s="60"/>
      <c r="EHW62" s="69"/>
      <c r="EHX62" s="69"/>
      <c r="EHY62" s="69"/>
      <c r="EHZ62" s="69"/>
      <c r="EIA62" s="69"/>
      <c r="EIB62" s="69"/>
      <c r="EIC62" s="69"/>
      <c r="EID62" s="69"/>
      <c r="EIE62" s="69"/>
      <c r="EIF62" s="69"/>
      <c r="EIG62" s="69"/>
      <c r="EIH62" s="69"/>
      <c r="EII62" s="69"/>
      <c r="EIJ62" s="69"/>
      <c r="EIK62" s="69"/>
      <c r="EIL62" s="69"/>
      <c r="EIM62" s="69"/>
      <c r="EIN62" s="69"/>
      <c r="EIO62" s="69"/>
      <c r="EIP62" s="69"/>
      <c r="EIQ62" s="69"/>
      <c r="EIR62" s="69"/>
      <c r="EIS62" s="69"/>
      <c r="EIT62" s="69"/>
      <c r="EIU62" s="70"/>
      <c r="EIV62" s="71"/>
      <c r="EIW62" s="72"/>
      <c r="EIX62" s="68" t="s">
        <v>86</v>
      </c>
      <c r="EIY62" s="61">
        <f>SUM(EIY46:EIY60)</f>
        <v>0</v>
      </c>
      <c r="EIZ62" s="61"/>
      <c r="EJA62" s="62"/>
      <c r="EJB62" s="62"/>
      <c r="EJC62" s="63"/>
      <c r="EJD62" s="63"/>
      <c r="EJE62" s="63"/>
      <c r="EJF62" s="62"/>
      <c r="EJG62" s="64"/>
      <c r="EJH62" s="65"/>
      <c r="EJI62" s="66"/>
      <c r="EJJ62" s="66"/>
      <c r="EJK62" s="66"/>
      <c r="EJL62" s="67"/>
      <c r="EJM62" s="59"/>
      <c r="EJN62" s="59"/>
      <c r="EJO62" s="59"/>
      <c r="EJP62" s="59"/>
      <c r="EJQ62" s="59"/>
      <c r="EJR62" s="59"/>
      <c r="EJS62" s="59"/>
      <c r="EJT62" s="59"/>
      <c r="EJU62" s="59"/>
      <c r="EJV62" s="59"/>
      <c r="EJW62" s="59"/>
      <c r="EJX62" s="59"/>
      <c r="EJY62" s="59"/>
      <c r="EJZ62" s="59"/>
      <c r="EKA62" s="59"/>
      <c r="EKB62" s="59"/>
      <c r="EKC62" s="59"/>
      <c r="EKD62" s="59"/>
      <c r="EKE62" s="59"/>
      <c r="EKF62" s="59"/>
      <c r="EKG62" s="60"/>
      <c r="EKH62" s="60"/>
      <c r="EKI62" s="69"/>
      <c r="EKJ62" s="69"/>
      <c r="EKK62" s="69"/>
      <c r="EKL62" s="69"/>
      <c r="EKM62" s="69"/>
      <c r="EKN62" s="69"/>
      <c r="EKO62" s="69"/>
      <c r="EKP62" s="69"/>
      <c r="EKQ62" s="69"/>
      <c r="EKR62" s="69"/>
      <c r="EKS62" s="69"/>
      <c r="EKT62" s="69"/>
      <c r="EKU62" s="69"/>
      <c r="EKV62" s="69"/>
      <c r="EKW62" s="69"/>
      <c r="EKX62" s="69"/>
      <c r="EKY62" s="69"/>
      <c r="EKZ62" s="69"/>
      <c r="ELA62" s="69"/>
      <c r="ELB62" s="69"/>
      <c r="ELC62" s="69"/>
      <c r="ELD62" s="69"/>
      <c r="ELE62" s="69"/>
      <c r="ELF62" s="69"/>
      <c r="ELG62" s="70"/>
      <c r="ELH62" s="71"/>
      <c r="ELI62" s="72"/>
      <c r="ELJ62" s="68" t="s">
        <v>86</v>
      </c>
      <c r="ELK62" s="61">
        <f>SUM(ELK46:ELK60)</f>
        <v>0</v>
      </c>
      <c r="ELL62" s="61"/>
      <c r="ELM62" s="62"/>
      <c r="ELN62" s="62"/>
      <c r="ELO62" s="63"/>
      <c r="ELP62" s="63"/>
      <c r="ELQ62" s="63"/>
      <c r="ELR62" s="62"/>
      <c r="ELS62" s="64"/>
      <c r="ELT62" s="65"/>
      <c r="ELU62" s="66"/>
      <c r="ELV62" s="66"/>
      <c r="ELW62" s="66"/>
      <c r="ELX62" s="67"/>
      <c r="ELY62" s="59"/>
      <c r="ELZ62" s="59"/>
      <c r="EMA62" s="59"/>
      <c r="EMB62" s="59"/>
      <c r="EMC62" s="59"/>
      <c r="EMD62" s="59"/>
      <c r="EME62" s="59"/>
      <c r="EMF62" s="59"/>
      <c r="EMG62" s="59"/>
      <c r="EMH62" s="59"/>
      <c r="EMI62" s="59"/>
      <c r="EMJ62" s="59"/>
      <c r="EMK62" s="59"/>
      <c r="EML62" s="59"/>
      <c r="EMM62" s="59"/>
      <c r="EMN62" s="59"/>
      <c r="EMO62" s="59"/>
      <c r="EMP62" s="59"/>
      <c r="EMQ62" s="59"/>
      <c r="EMR62" s="59"/>
      <c r="EMS62" s="60"/>
      <c r="EMT62" s="60"/>
      <c r="EMU62" s="69"/>
      <c r="EMV62" s="69"/>
      <c r="EMW62" s="69"/>
      <c r="EMX62" s="69"/>
      <c r="EMY62" s="69"/>
      <c r="EMZ62" s="69"/>
      <c r="ENA62" s="69"/>
      <c r="ENB62" s="69"/>
      <c r="ENC62" s="69"/>
      <c r="END62" s="69"/>
      <c r="ENE62" s="69"/>
      <c r="ENF62" s="69"/>
      <c r="ENG62" s="69"/>
      <c r="ENH62" s="69"/>
      <c r="ENI62" s="69"/>
      <c r="ENJ62" s="69"/>
      <c r="ENK62" s="69"/>
      <c r="ENL62" s="69"/>
      <c r="ENM62" s="69"/>
      <c r="ENN62" s="69"/>
      <c r="ENO62" s="69"/>
      <c r="ENP62" s="69"/>
      <c r="ENQ62" s="69"/>
      <c r="ENR62" s="69"/>
      <c r="ENS62" s="70"/>
      <c r="ENT62" s="71"/>
      <c r="ENU62" s="72"/>
      <c r="ENV62" s="68" t="s">
        <v>86</v>
      </c>
      <c r="ENW62" s="61">
        <f>SUM(ENW46:ENW60)</f>
        <v>0</v>
      </c>
      <c r="ENX62" s="61"/>
      <c r="ENY62" s="62"/>
      <c r="ENZ62" s="62"/>
      <c r="EOA62" s="63"/>
      <c r="EOB62" s="63"/>
      <c r="EOC62" s="63"/>
      <c r="EOD62" s="62"/>
      <c r="EOE62" s="64"/>
      <c r="EOF62" s="65"/>
      <c r="EOG62" s="66"/>
      <c r="EOH62" s="66"/>
      <c r="EOI62" s="66"/>
      <c r="EOJ62" s="67"/>
      <c r="EOK62" s="59"/>
      <c r="EOL62" s="59"/>
      <c r="EOM62" s="59"/>
      <c r="EON62" s="59"/>
      <c r="EOO62" s="59"/>
      <c r="EOP62" s="59"/>
      <c r="EOQ62" s="59"/>
      <c r="EOR62" s="59"/>
      <c r="EOS62" s="59"/>
      <c r="EOT62" s="59"/>
      <c r="EOU62" s="59"/>
      <c r="EOV62" s="59"/>
      <c r="EOW62" s="59"/>
      <c r="EOX62" s="59"/>
      <c r="EOY62" s="59"/>
      <c r="EOZ62" s="59"/>
      <c r="EPA62" s="59"/>
      <c r="EPB62" s="59"/>
      <c r="EPC62" s="59"/>
      <c r="EPD62" s="59"/>
      <c r="EPE62" s="60"/>
      <c r="EPF62" s="60"/>
      <c r="EPG62" s="69"/>
      <c r="EPH62" s="69"/>
      <c r="EPI62" s="69"/>
      <c r="EPJ62" s="69"/>
      <c r="EPK62" s="69"/>
      <c r="EPL62" s="69"/>
      <c r="EPM62" s="69"/>
      <c r="EPN62" s="69"/>
      <c r="EPO62" s="69"/>
      <c r="EPP62" s="69"/>
      <c r="EPQ62" s="69"/>
      <c r="EPR62" s="69"/>
      <c r="EPS62" s="69"/>
      <c r="EPT62" s="69"/>
      <c r="EPU62" s="69"/>
      <c r="EPV62" s="69"/>
      <c r="EPW62" s="69"/>
      <c r="EPX62" s="69"/>
      <c r="EPY62" s="69"/>
      <c r="EPZ62" s="69"/>
      <c r="EQA62" s="69"/>
      <c r="EQB62" s="69"/>
      <c r="EQC62" s="69"/>
      <c r="EQD62" s="69"/>
      <c r="EQE62" s="70"/>
      <c r="EQF62" s="71"/>
      <c r="EQG62" s="72"/>
      <c r="EQH62" s="68" t="s">
        <v>86</v>
      </c>
      <c r="EQI62" s="61">
        <f>SUM(EQI46:EQI60)</f>
        <v>0</v>
      </c>
      <c r="EQJ62" s="61"/>
      <c r="EQK62" s="62"/>
      <c r="EQL62" s="62"/>
      <c r="EQM62" s="63"/>
      <c r="EQN62" s="63"/>
      <c r="EQO62" s="63"/>
      <c r="EQP62" s="62"/>
      <c r="EQQ62" s="64"/>
      <c r="EQR62" s="65"/>
      <c r="EQS62" s="66"/>
      <c r="EQT62" s="66"/>
      <c r="EQU62" s="66"/>
      <c r="EQV62" s="67"/>
      <c r="EQW62" s="59"/>
      <c r="EQX62" s="59"/>
      <c r="EQY62" s="59"/>
      <c r="EQZ62" s="59"/>
      <c r="ERA62" s="59"/>
      <c r="ERB62" s="59"/>
      <c r="ERC62" s="59"/>
      <c r="ERD62" s="59"/>
      <c r="ERE62" s="59"/>
      <c r="ERF62" s="59"/>
      <c r="ERG62" s="59"/>
      <c r="ERH62" s="59"/>
      <c r="ERI62" s="59"/>
      <c r="ERJ62" s="59"/>
      <c r="ERK62" s="59"/>
      <c r="ERL62" s="59"/>
      <c r="ERM62" s="59"/>
      <c r="ERN62" s="59"/>
      <c r="ERO62" s="59"/>
      <c r="ERP62" s="59"/>
      <c r="ERQ62" s="60"/>
      <c r="ERR62" s="60"/>
      <c r="ERS62" s="69"/>
      <c r="ERT62" s="69"/>
      <c r="ERU62" s="69"/>
      <c r="ERV62" s="69"/>
      <c r="ERW62" s="69"/>
      <c r="ERX62" s="69"/>
      <c r="ERY62" s="69"/>
      <c r="ERZ62" s="69"/>
      <c r="ESA62" s="69"/>
      <c r="ESB62" s="69"/>
      <c r="ESC62" s="69"/>
      <c r="ESD62" s="69"/>
      <c r="ESE62" s="69"/>
      <c r="ESF62" s="69"/>
      <c r="ESG62" s="69"/>
      <c r="ESH62" s="69"/>
      <c r="ESI62" s="69"/>
      <c r="ESJ62" s="69"/>
      <c r="ESK62" s="69"/>
      <c r="ESL62" s="69"/>
      <c r="ESM62" s="69"/>
      <c r="ESN62" s="69"/>
      <c r="ESO62" s="69"/>
      <c r="ESP62" s="69"/>
      <c r="ESQ62" s="70"/>
      <c r="ESR62" s="71"/>
      <c r="ESS62" s="72"/>
      <c r="EST62" s="68" t="s">
        <v>86</v>
      </c>
      <c r="ESU62" s="61">
        <f>SUM(ESU46:ESU60)</f>
        <v>0</v>
      </c>
      <c r="ESV62" s="61"/>
      <c r="ESW62" s="62"/>
      <c r="ESX62" s="62"/>
      <c r="ESY62" s="63"/>
      <c r="ESZ62" s="63"/>
      <c r="ETA62" s="63"/>
      <c r="ETB62" s="62"/>
      <c r="ETC62" s="64"/>
      <c r="ETD62" s="65"/>
      <c r="ETE62" s="66"/>
      <c r="ETF62" s="66"/>
      <c r="ETG62" s="66"/>
      <c r="ETH62" s="67"/>
      <c r="ETI62" s="59"/>
      <c r="ETJ62" s="59"/>
      <c r="ETK62" s="59"/>
      <c r="ETL62" s="59"/>
      <c r="ETM62" s="59"/>
      <c r="ETN62" s="59"/>
      <c r="ETO62" s="59"/>
      <c r="ETP62" s="59"/>
      <c r="ETQ62" s="59"/>
      <c r="ETR62" s="59"/>
      <c r="ETS62" s="59"/>
      <c r="ETT62" s="59"/>
      <c r="ETU62" s="59"/>
      <c r="ETV62" s="59"/>
      <c r="ETW62" s="59"/>
      <c r="ETX62" s="59"/>
      <c r="ETY62" s="59"/>
      <c r="ETZ62" s="59"/>
      <c r="EUA62" s="59"/>
      <c r="EUB62" s="59"/>
      <c r="EUC62" s="60"/>
      <c r="EUD62" s="60"/>
      <c r="EUE62" s="69"/>
      <c r="EUF62" s="69"/>
      <c r="EUG62" s="69"/>
      <c r="EUH62" s="69"/>
      <c r="EUI62" s="69"/>
      <c r="EUJ62" s="69"/>
      <c r="EUK62" s="69"/>
      <c r="EUL62" s="69"/>
      <c r="EUM62" s="69"/>
      <c r="EUN62" s="69"/>
      <c r="EUO62" s="69"/>
      <c r="EUP62" s="69"/>
      <c r="EUQ62" s="69"/>
      <c r="EUR62" s="69"/>
      <c r="EUS62" s="69"/>
      <c r="EUT62" s="69"/>
      <c r="EUU62" s="69"/>
      <c r="EUV62" s="69"/>
      <c r="EUW62" s="69"/>
      <c r="EUX62" s="69"/>
      <c r="EUY62" s="69"/>
      <c r="EUZ62" s="69"/>
      <c r="EVA62" s="69"/>
      <c r="EVB62" s="69"/>
      <c r="EVC62" s="70"/>
      <c r="EVD62" s="71"/>
      <c r="EVE62" s="72"/>
      <c r="EVF62" s="68" t="s">
        <v>86</v>
      </c>
      <c r="EVG62" s="61">
        <f>SUM(EVG46:EVG60)</f>
        <v>0</v>
      </c>
      <c r="EVH62" s="61"/>
      <c r="EVI62" s="62"/>
      <c r="EVJ62" s="62"/>
      <c r="EVK62" s="63"/>
      <c r="EVL62" s="63"/>
      <c r="EVM62" s="63"/>
      <c r="EVN62" s="62"/>
      <c r="EVO62" s="64"/>
      <c r="EVP62" s="65"/>
      <c r="EVQ62" s="66"/>
      <c r="EVR62" s="66"/>
      <c r="EVS62" s="66"/>
      <c r="EVT62" s="67"/>
      <c r="EVU62" s="59"/>
      <c r="EVV62" s="59"/>
      <c r="EVW62" s="59"/>
      <c r="EVX62" s="59"/>
      <c r="EVY62" s="59"/>
      <c r="EVZ62" s="59"/>
      <c r="EWA62" s="59"/>
      <c r="EWB62" s="59"/>
      <c r="EWC62" s="59"/>
      <c r="EWD62" s="59"/>
      <c r="EWE62" s="59"/>
      <c r="EWF62" s="59"/>
      <c r="EWG62" s="59"/>
      <c r="EWH62" s="59"/>
      <c r="EWI62" s="59"/>
      <c r="EWJ62" s="59"/>
      <c r="EWK62" s="59"/>
      <c r="EWL62" s="59"/>
      <c r="EWM62" s="59"/>
      <c r="EWN62" s="59"/>
      <c r="EWO62" s="60"/>
      <c r="EWP62" s="60"/>
      <c r="EWQ62" s="69"/>
      <c r="EWR62" s="69"/>
      <c r="EWS62" s="69"/>
      <c r="EWT62" s="69"/>
      <c r="EWU62" s="69"/>
      <c r="EWV62" s="69"/>
      <c r="EWW62" s="69"/>
      <c r="EWX62" s="69"/>
      <c r="EWY62" s="69"/>
      <c r="EWZ62" s="69"/>
      <c r="EXA62" s="69"/>
      <c r="EXB62" s="69"/>
      <c r="EXC62" s="69"/>
      <c r="EXD62" s="69"/>
      <c r="EXE62" s="69"/>
      <c r="EXF62" s="69"/>
      <c r="EXG62" s="69"/>
      <c r="EXH62" s="69"/>
      <c r="EXI62" s="69"/>
      <c r="EXJ62" s="69"/>
      <c r="EXK62" s="69"/>
      <c r="EXL62" s="69"/>
      <c r="EXM62" s="69"/>
      <c r="EXN62" s="69"/>
      <c r="EXO62" s="70"/>
      <c r="EXP62" s="71"/>
      <c r="EXQ62" s="72"/>
      <c r="EXR62" s="68" t="s">
        <v>86</v>
      </c>
      <c r="EXS62" s="61">
        <f>SUM(EXS46:EXS60)</f>
        <v>0</v>
      </c>
      <c r="EXT62" s="61"/>
      <c r="EXU62" s="62"/>
      <c r="EXV62" s="62"/>
      <c r="EXW62" s="63"/>
      <c r="EXX62" s="63"/>
      <c r="EXY62" s="63"/>
      <c r="EXZ62" s="62"/>
      <c r="EYA62" s="64"/>
      <c r="EYB62" s="65"/>
      <c r="EYC62" s="66"/>
      <c r="EYD62" s="66"/>
      <c r="EYE62" s="66"/>
      <c r="EYF62" s="67"/>
      <c r="EYG62" s="59"/>
      <c r="EYH62" s="59"/>
      <c r="EYI62" s="59"/>
      <c r="EYJ62" s="59"/>
      <c r="EYK62" s="59"/>
      <c r="EYL62" s="59"/>
      <c r="EYM62" s="59"/>
      <c r="EYN62" s="59"/>
      <c r="EYO62" s="59"/>
      <c r="EYP62" s="59"/>
      <c r="EYQ62" s="59"/>
      <c r="EYR62" s="59"/>
      <c r="EYS62" s="59"/>
      <c r="EYT62" s="59"/>
      <c r="EYU62" s="59"/>
      <c r="EYV62" s="59"/>
      <c r="EYW62" s="59"/>
      <c r="EYX62" s="59"/>
      <c r="EYY62" s="59"/>
      <c r="EYZ62" s="59"/>
      <c r="EZA62" s="60"/>
      <c r="EZB62" s="60"/>
      <c r="EZC62" s="69"/>
      <c r="EZD62" s="69"/>
      <c r="EZE62" s="69"/>
      <c r="EZF62" s="69"/>
      <c r="EZG62" s="69"/>
      <c r="EZH62" s="69"/>
      <c r="EZI62" s="69"/>
      <c r="EZJ62" s="69"/>
      <c r="EZK62" s="69"/>
      <c r="EZL62" s="69"/>
      <c r="EZM62" s="69"/>
      <c r="EZN62" s="69"/>
      <c r="EZO62" s="69"/>
      <c r="EZP62" s="69"/>
      <c r="EZQ62" s="69"/>
      <c r="EZR62" s="69"/>
      <c r="EZS62" s="69"/>
      <c r="EZT62" s="69"/>
      <c r="EZU62" s="69"/>
      <c r="EZV62" s="69"/>
      <c r="EZW62" s="69"/>
      <c r="EZX62" s="69"/>
      <c r="EZY62" s="69"/>
      <c r="EZZ62" s="69"/>
      <c r="FAA62" s="70"/>
      <c r="FAB62" s="71"/>
      <c r="FAC62" s="72"/>
      <c r="FAD62" s="68" t="s">
        <v>86</v>
      </c>
      <c r="FAE62" s="61">
        <f>SUM(FAE46:FAE60)</f>
        <v>0</v>
      </c>
      <c r="FAF62" s="61"/>
      <c r="FAG62" s="62"/>
      <c r="FAH62" s="62"/>
      <c r="FAI62" s="63"/>
      <c r="FAJ62" s="63"/>
      <c r="FAK62" s="63"/>
      <c r="FAL62" s="62"/>
      <c r="FAM62" s="64"/>
      <c r="FAN62" s="65"/>
      <c r="FAO62" s="66"/>
      <c r="FAP62" s="66"/>
      <c r="FAQ62" s="66"/>
      <c r="FAR62" s="67"/>
      <c r="FAS62" s="59"/>
      <c r="FAT62" s="59"/>
      <c r="FAU62" s="59"/>
      <c r="FAV62" s="59"/>
      <c r="FAW62" s="59"/>
      <c r="FAX62" s="59"/>
      <c r="FAY62" s="59"/>
      <c r="FAZ62" s="59"/>
      <c r="FBA62" s="59"/>
      <c r="FBB62" s="59"/>
      <c r="FBC62" s="59"/>
      <c r="FBD62" s="59"/>
      <c r="FBE62" s="59"/>
      <c r="FBF62" s="59"/>
      <c r="FBG62" s="59"/>
      <c r="FBH62" s="59"/>
      <c r="FBI62" s="59"/>
      <c r="FBJ62" s="59"/>
      <c r="FBK62" s="59"/>
      <c r="FBL62" s="59"/>
      <c r="FBM62" s="60"/>
      <c r="FBN62" s="60"/>
      <c r="FBO62" s="69"/>
      <c r="FBP62" s="69"/>
      <c r="FBQ62" s="69"/>
      <c r="FBR62" s="69"/>
      <c r="FBS62" s="69"/>
      <c r="FBT62" s="69"/>
      <c r="FBU62" s="69"/>
      <c r="FBV62" s="69"/>
      <c r="FBW62" s="69"/>
      <c r="FBX62" s="69"/>
      <c r="FBY62" s="69"/>
      <c r="FBZ62" s="69"/>
      <c r="FCA62" s="69"/>
      <c r="FCB62" s="69"/>
      <c r="FCC62" s="69"/>
      <c r="FCD62" s="69"/>
      <c r="FCE62" s="69"/>
      <c r="FCF62" s="69"/>
      <c r="FCG62" s="69"/>
      <c r="FCH62" s="69"/>
      <c r="FCI62" s="69"/>
      <c r="FCJ62" s="69"/>
      <c r="FCK62" s="69"/>
      <c r="FCL62" s="69"/>
      <c r="FCM62" s="70"/>
      <c r="FCN62" s="71"/>
      <c r="FCO62" s="72"/>
      <c r="FCP62" s="68" t="s">
        <v>86</v>
      </c>
      <c r="FCQ62" s="61">
        <f>SUM(FCQ46:FCQ60)</f>
        <v>0</v>
      </c>
      <c r="FCR62" s="61"/>
      <c r="FCS62" s="62"/>
      <c r="FCT62" s="62"/>
      <c r="FCU62" s="63"/>
      <c r="FCV62" s="63"/>
      <c r="FCW62" s="63"/>
      <c r="FCX62" s="62"/>
      <c r="FCY62" s="64"/>
      <c r="FCZ62" s="65"/>
      <c r="FDA62" s="66"/>
      <c r="FDB62" s="66"/>
      <c r="FDC62" s="66"/>
      <c r="FDD62" s="67"/>
      <c r="FDE62" s="59"/>
      <c r="FDF62" s="59"/>
      <c r="FDG62" s="59"/>
      <c r="FDH62" s="59"/>
      <c r="FDI62" s="59"/>
      <c r="FDJ62" s="59"/>
      <c r="FDK62" s="59"/>
      <c r="FDL62" s="59"/>
      <c r="FDM62" s="59"/>
      <c r="FDN62" s="59"/>
      <c r="FDO62" s="59"/>
      <c r="FDP62" s="59"/>
      <c r="FDQ62" s="59"/>
      <c r="FDR62" s="59"/>
      <c r="FDS62" s="59"/>
      <c r="FDT62" s="59"/>
      <c r="FDU62" s="59"/>
      <c r="FDV62" s="59"/>
      <c r="FDW62" s="59"/>
      <c r="FDX62" s="59"/>
      <c r="FDY62" s="60"/>
      <c r="FDZ62" s="60"/>
      <c r="FEA62" s="69"/>
      <c r="FEB62" s="69"/>
      <c r="FEC62" s="69"/>
      <c r="FED62" s="69"/>
      <c r="FEE62" s="69"/>
      <c r="FEF62" s="69"/>
      <c r="FEG62" s="69"/>
      <c r="FEH62" s="69"/>
      <c r="FEI62" s="69"/>
      <c r="FEJ62" s="69"/>
      <c r="FEK62" s="69"/>
      <c r="FEL62" s="69"/>
      <c r="FEM62" s="69"/>
      <c r="FEN62" s="69"/>
      <c r="FEO62" s="69"/>
      <c r="FEP62" s="69"/>
      <c r="FEQ62" s="69"/>
      <c r="FER62" s="69"/>
      <c r="FES62" s="69"/>
      <c r="FET62" s="69"/>
      <c r="FEU62" s="69"/>
      <c r="FEV62" s="69"/>
      <c r="FEW62" s="69"/>
      <c r="FEX62" s="69"/>
      <c r="FEY62" s="70"/>
      <c r="FEZ62" s="71"/>
      <c r="FFA62" s="72"/>
      <c r="FFB62" s="68" t="s">
        <v>86</v>
      </c>
      <c r="FFC62" s="61">
        <f>SUM(FFC46:FFC60)</f>
        <v>0</v>
      </c>
      <c r="FFD62" s="61"/>
      <c r="FFE62" s="62"/>
      <c r="FFF62" s="62"/>
      <c r="FFG62" s="63"/>
      <c r="FFH62" s="63"/>
      <c r="FFI62" s="63"/>
      <c r="FFJ62" s="62"/>
      <c r="FFK62" s="64"/>
      <c r="FFL62" s="65"/>
      <c r="FFM62" s="66"/>
      <c r="FFN62" s="66"/>
      <c r="FFO62" s="66"/>
      <c r="FFP62" s="67"/>
      <c r="FFQ62" s="59"/>
      <c r="FFR62" s="59"/>
      <c r="FFS62" s="59"/>
      <c r="FFT62" s="59"/>
      <c r="FFU62" s="59"/>
      <c r="FFV62" s="59"/>
      <c r="FFW62" s="59"/>
      <c r="FFX62" s="59"/>
      <c r="FFY62" s="59"/>
      <c r="FFZ62" s="59"/>
      <c r="FGA62" s="59"/>
      <c r="FGB62" s="59"/>
      <c r="FGC62" s="59"/>
      <c r="FGD62" s="59"/>
      <c r="FGE62" s="59"/>
      <c r="FGF62" s="59"/>
      <c r="FGG62" s="59"/>
      <c r="FGH62" s="59"/>
      <c r="FGI62" s="59"/>
      <c r="FGJ62" s="59"/>
      <c r="FGK62" s="60"/>
      <c r="FGL62" s="60"/>
      <c r="FGM62" s="69"/>
      <c r="FGN62" s="69"/>
      <c r="FGO62" s="69"/>
      <c r="FGP62" s="69"/>
      <c r="FGQ62" s="69"/>
      <c r="FGR62" s="69"/>
      <c r="FGS62" s="69"/>
      <c r="FGT62" s="69"/>
      <c r="FGU62" s="69"/>
      <c r="FGV62" s="69"/>
      <c r="FGW62" s="69"/>
      <c r="FGX62" s="69"/>
      <c r="FGY62" s="69"/>
      <c r="FGZ62" s="69"/>
      <c r="FHA62" s="69"/>
      <c r="FHB62" s="69"/>
      <c r="FHC62" s="69"/>
      <c r="FHD62" s="69"/>
      <c r="FHE62" s="69"/>
      <c r="FHF62" s="69"/>
      <c r="FHG62" s="69"/>
      <c r="FHH62" s="69"/>
      <c r="FHI62" s="69"/>
      <c r="FHJ62" s="69"/>
      <c r="FHK62" s="70"/>
      <c r="FHL62" s="71"/>
      <c r="FHM62" s="72"/>
      <c r="FHN62" s="68" t="s">
        <v>86</v>
      </c>
      <c r="FHO62" s="61">
        <f>SUM(FHO46:FHO60)</f>
        <v>0</v>
      </c>
      <c r="FHP62" s="61"/>
      <c r="FHQ62" s="62"/>
      <c r="FHR62" s="62"/>
      <c r="FHS62" s="63"/>
      <c r="FHT62" s="63"/>
      <c r="FHU62" s="63"/>
      <c r="FHV62" s="62"/>
      <c r="FHW62" s="64"/>
      <c r="FHX62" s="65"/>
      <c r="FHY62" s="66"/>
      <c r="FHZ62" s="66"/>
      <c r="FIA62" s="66"/>
      <c r="FIB62" s="67"/>
      <c r="FIC62" s="59"/>
      <c r="FID62" s="59"/>
      <c r="FIE62" s="59"/>
      <c r="FIF62" s="59"/>
      <c r="FIG62" s="59"/>
      <c r="FIH62" s="59"/>
      <c r="FII62" s="59"/>
      <c r="FIJ62" s="59"/>
      <c r="FIK62" s="59"/>
      <c r="FIL62" s="59"/>
      <c r="FIM62" s="59"/>
      <c r="FIN62" s="59"/>
      <c r="FIO62" s="59"/>
      <c r="FIP62" s="59"/>
      <c r="FIQ62" s="59"/>
      <c r="FIR62" s="59"/>
      <c r="FIS62" s="59"/>
      <c r="FIT62" s="59"/>
      <c r="FIU62" s="59"/>
      <c r="FIV62" s="59"/>
      <c r="FIW62" s="60"/>
      <c r="FIX62" s="60"/>
      <c r="FIY62" s="69"/>
      <c r="FIZ62" s="69"/>
      <c r="FJA62" s="69"/>
      <c r="FJB62" s="69"/>
      <c r="FJC62" s="69"/>
      <c r="FJD62" s="69"/>
      <c r="FJE62" s="69"/>
      <c r="FJF62" s="69"/>
      <c r="FJG62" s="69"/>
      <c r="FJH62" s="69"/>
      <c r="FJI62" s="69"/>
      <c r="FJJ62" s="69"/>
      <c r="FJK62" s="69"/>
      <c r="FJL62" s="69"/>
      <c r="FJM62" s="69"/>
      <c r="FJN62" s="69"/>
      <c r="FJO62" s="69"/>
      <c r="FJP62" s="69"/>
      <c r="FJQ62" s="69"/>
      <c r="FJR62" s="69"/>
      <c r="FJS62" s="69"/>
      <c r="FJT62" s="69"/>
      <c r="FJU62" s="69"/>
      <c r="FJV62" s="69"/>
      <c r="FJW62" s="70"/>
      <c r="FJX62" s="71"/>
      <c r="FJY62" s="72"/>
      <c r="FJZ62" s="68" t="s">
        <v>86</v>
      </c>
      <c r="FKA62" s="61">
        <f>SUM(FKA46:FKA60)</f>
        <v>0</v>
      </c>
      <c r="FKB62" s="61"/>
      <c r="FKC62" s="62"/>
      <c r="FKD62" s="62"/>
      <c r="FKE62" s="63"/>
      <c r="FKF62" s="63"/>
      <c r="FKG62" s="63"/>
      <c r="FKH62" s="62"/>
      <c r="FKI62" s="64"/>
      <c r="FKJ62" s="65"/>
      <c r="FKK62" s="66"/>
      <c r="FKL62" s="66"/>
      <c r="FKM62" s="66"/>
      <c r="FKN62" s="67"/>
      <c r="FKO62" s="59"/>
      <c r="FKP62" s="59"/>
      <c r="FKQ62" s="59"/>
      <c r="FKR62" s="59"/>
      <c r="FKS62" s="59"/>
      <c r="FKT62" s="59"/>
      <c r="FKU62" s="59"/>
      <c r="FKV62" s="59"/>
      <c r="FKW62" s="59"/>
      <c r="FKX62" s="59"/>
      <c r="FKY62" s="59"/>
      <c r="FKZ62" s="59"/>
      <c r="FLA62" s="59"/>
      <c r="FLB62" s="59"/>
      <c r="FLC62" s="59"/>
      <c r="FLD62" s="59"/>
      <c r="FLE62" s="59"/>
      <c r="FLF62" s="59"/>
      <c r="FLG62" s="59"/>
      <c r="FLH62" s="59"/>
      <c r="FLI62" s="60"/>
      <c r="FLJ62" s="60"/>
      <c r="FLK62" s="69"/>
      <c r="FLL62" s="69"/>
      <c r="FLM62" s="69"/>
      <c r="FLN62" s="69"/>
      <c r="FLO62" s="69"/>
      <c r="FLP62" s="69"/>
      <c r="FLQ62" s="69"/>
      <c r="FLR62" s="69"/>
      <c r="FLS62" s="69"/>
      <c r="FLT62" s="69"/>
      <c r="FLU62" s="69"/>
      <c r="FLV62" s="69"/>
      <c r="FLW62" s="69"/>
      <c r="FLX62" s="69"/>
      <c r="FLY62" s="69"/>
      <c r="FLZ62" s="69"/>
      <c r="FMA62" s="69"/>
      <c r="FMB62" s="69"/>
      <c r="FMC62" s="69"/>
      <c r="FMD62" s="69"/>
      <c r="FME62" s="69"/>
      <c r="FMF62" s="69"/>
      <c r="FMG62" s="69"/>
      <c r="FMH62" s="69"/>
      <c r="FMI62" s="70"/>
      <c r="FMJ62" s="71"/>
      <c r="FMK62" s="72"/>
      <c r="FML62" s="68" t="s">
        <v>86</v>
      </c>
      <c r="FMM62" s="61">
        <f>SUM(FMM46:FMM60)</f>
        <v>0</v>
      </c>
      <c r="FMN62" s="61"/>
      <c r="FMO62" s="62"/>
      <c r="FMP62" s="62"/>
      <c r="FMQ62" s="63"/>
      <c r="FMR62" s="63"/>
      <c r="FMS62" s="63"/>
      <c r="FMT62" s="62"/>
      <c r="FMU62" s="64"/>
      <c r="FMV62" s="65"/>
      <c r="FMW62" s="66"/>
      <c r="FMX62" s="66"/>
      <c r="FMY62" s="66"/>
      <c r="FMZ62" s="67"/>
      <c r="FNA62" s="59"/>
      <c r="FNB62" s="59"/>
      <c r="FNC62" s="59"/>
      <c r="FND62" s="59"/>
      <c r="FNE62" s="59"/>
      <c r="FNF62" s="59"/>
      <c r="FNG62" s="59"/>
      <c r="FNH62" s="59"/>
      <c r="FNI62" s="59"/>
      <c r="FNJ62" s="59"/>
      <c r="FNK62" s="59"/>
      <c r="FNL62" s="59"/>
      <c r="FNM62" s="59"/>
      <c r="FNN62" s="59"/>
      <c r="FNO62" s="59"/>
      <c r="FNP62" s="59"/>
      <c r="FNQ62" s="59"/>
      <c r="FNR62" s="59"/>
      <c r="FNS62" s="59"/>
      <c r="FNT62" s="59"/>
      <c r="FNU62" s="60"/>
      <c r="FNV62" s="60"/>
      <c r="FNW62" s="69"/>
      <c r="FNX62" s="69"/>
      <c r="FNY62" s="69"/>
      <c r="FNZ62" s="69"/>
      <c r="FOA62" s="69"/>
      <c r="FOB62" s="69"/>
      <c r="FOC62" s="69"/>
      <c r="FOD62" s="69"/>
      <c r="FOE62" s="69"/>
      <c r="FOF62" s="69"/>
      <c r="FOG62" s="69"/>
      <c r="FOH62" s="69"/>
      <c r="FOI62" s="69"/>
      <c r="FOJ62" s="69"/>
      <c r="FOK62" s="69"/>
      <c r="FOL62" s="69"/>
      <c r="FOM62" s="69"/>
      <c r="FON62" s="69"/>
      <c r="FOO62" s="69"/>
      <c r="FOP62" s="69"/>
      <c r="FOQ62" s="69"/>
      <c r="FOR62" s="69"/>
      <c r="FOS62" s="69"/>
      <c r="FOT62" s="69"/>
      <c r="FOU62" s="70"/>
      <c r="FOV62" s="71"/>
      <c r="FOW62" s="72"/>
      <c r="FOX62" s="68" t="s">
        <v>86</v>
      </c>
      <c r="FOY62" s="61">
        <f>SUM(FOY46:FOY60)</f>
        <v>0</v>
      </c>
      <c r="FOZ62" s="61"/>
      <c r="FPA62" s="62"/>
      <c r="FPB62" s="62"/>
      <c r="FPC62" s="63"/>
      <c r="FPD62" s="63"/>
      <c r="FPE62" s="63"/>
      <c r="FPF62" s="62"/>
      <c r="FPG62" s="64"/>
      <c r="FPH62" s="65"/>
      <c r="FPI62" s="66"/>
      <c r="FPJ62" s="66"/>
      <c r="FPK62" s="66"/>
      <c r="FPL62" s="67"/>
      <c r="FPM62" s="59"/>
      <c r="FPN62" s="59"/>
      <c r="FPO62" s="59"/>
      <c r="FPP62" s="59"/>
      <c r="FPQ62" s="59"/>
      <c r="FPR62" s="59"/>
      <c r="FPS62" s="59"/>
      <c r="FPT62" s="59"/>
      <c r="FPU62" s="59"/>
      <c r="FPV62" s="59"/>
      <c r="FPW62" s="59"/>
      <c r="FPX62" s="59"/>
      <c r="FPY62" s="59"/>
      <c r="FPZ62" s="59"/>
      <c r="FQA62" s="59"/>
      <c r="FQB62" s="59"/>
      <c r="FQC62" s="59"/>
      <c r="FQD62" s="59"/>
      <c r="FQE62" s="59"/>
      <c r="FQF62" s="59"/>
      <c r="FQG62" s="60"/>
      <c r="FQH62" s="60"/>
      <c r="FQI62" s="69"/>
      <c r="FQJ62" s="69"/>
      <c r="FQK62" s="69"/>
      <c r="FQL62" s="69"/>
      <c r="FQM62" s="69"/>
      <c r="FQN62" s="69"/>
      <c r="FQO62" s="69"/>
      <c r="FQP62" s="69"/>
      <c r="FQQ62" s="69"/>
      <c r="FQR62" s="69"/>
      <c r="FQS62" s="69"/>
      <c r="FQT62" s="69"/>
      <c r="FQU62" s="69"/>
      <c r="FQV62" s="69"/>
      <c r="FQW62" s="69"/>
      <c r="FQX62" s="69"/>
      <c r="FQY62" s="69"/>
      <c r="FQZ62" s="69"/>
      <c r="FRA62" s="69"/>
      <c r="FRB62" s="69"/>
      <c r="FRC62" s="69"/>
      <c r="FRD62" s="69"/>
      <c r="FRE62" s="69"/>
      <c r="FRF62" s="69"/>
      <c r="FRG62" s="70"/>
      <c r="FRH62" s="71"/>
      <c r="FRI62" s="72"/>
      <c r="FRJ62" s="68" t="s">
        <v>86</v>
      </c>
      <c r="FRK62" s="61">
        <f>SUM(FRK46:FRK60)</f>
        <v>0</v>
      </c>
      <c r="FRL62" s="61"/>
      <c r="FRM62" s="62"/>
      <c r="FRN62" s="62"/>
      <c r="FRO62" s="63"/>
      <c r="FRP62" s="63"/>
      <c r="FRQ62" s="63"/>
      <c r="FRR62" s="62"/>
      <c r="FRS62" s="64"/>
      <c r="FRT62" s="65"/>
      <c r="FRU62" s="66"/>
      <c r="FRV62" s="66"/>
      <c r="FRW62" s="66"/>
      <c r="FRX62" s="67"/>
      <c r="FRY62" s="59"/>
      <c r="FRZ62" s="59"/>
      <c r="FSA62" s="59"/>
      <c r="FSB62" s="59"/>
      <c r="FSC62" s="59"/>
      <c r="FSD62" s="59"/>
      <c r="FSE62" s="59"/>
      <c r="FSF62" s="59"/>
      <c r="FSG62" s="59"/>
      <c r="FSH62" s="59"/>
      <c r="FSI62" s="59"/>
      <c r="FSJ62" s="59"/>
      <c r="FSK62" s="59"/>
      <c r="FSL62" s="59"/>
      <c r="FSM62" s="59"/>
      <c r="FSN62" s="59"/>
      <c r="FSO62" s="59"/>
      <c r="FSP62" s="59"/>
      <c r="FSQ62" s="59"/>
      <c r="FSR62" s="59"/>
      <c r="FSS62" s="60"/>
      <c r="FST62" s="60"/>
      <c r="FSU62" s="69"/>
      <c r="FSV62" s="69"/>
      <c r="FSW62" s="69"/>
      <c r="FSX62" s="69"/>
      <c r="FSY62" s="69"/>
      <c r="FSZ62" s="69"/>
      <c r="FTA62" s="69"/>
      <c r="FTB62" s="69"/>
      <c r="FTC62" s="69"/>
      <c r="FTD62" s="69"/>
      <c r="FTE62" s="69"/>
      <c r="FTF62" s="69"/>
      <c r="FTG62" s="69"/>
      <c r="FTH62" s="69"/>
      <c r="FTI62" s="69"/>
      <c r="FTJ62" s="69"/>
      <c r="FTK62" s="69"/>
      <c r="FTL62" s="69"/>
      <c r="FTM62" s="69"/>
      <c r="FTN62" s="69"/>
      <c r="FTO62" s="69"/>
      <c r="FTP62" s="69"/>
      <c r="FTQ62" s="69"/>
      <c r="FTR62" s="69"/>
      <c r="FTS62" s="70"/>
      <c r="FTT62" s="71"/>
      <c r="FTU62" s="72"/>
      <c r="FTV62" s="68" t="s">
        <v>86</v>
      </c>
      <c r="FTW62" s="61">
        <f>SUM(FTW46:FTW60)</f>
        <v>0</v>
      </c>
      <c r="FTX62" s="61"/>
      <c r="FTY62" s="62"/>
      <c r="FTZ62" s="62"/>
      <c r="FUA62" s="63"/>
      <c r="FUB62" s="63"/>
      <c r="FUC62" s="63"/>
      <c r="FUD62" s="62"/>
      <c r="FUE62" s="64"/>
      <c r="FUF62" s="65"/>
      <c r="FUG62" s="66"/>
      <c r="FUH62" s="66"/>
      <c r="FUI62" s="66"/>
      <c r="FUJ62" s="67"/>
      <c r="FUK62" s="59"/>
      <c r="FUL62" s="59"/>
      <c r="FUM62" s="59"/>
      <c r="FUN62" s="59"/>
      <c r="FUO62" s="59"/>
      <c r="FUP62" s="59"/>
      <c r="FUQ62" s="59"/>
      <c r="FUR62" s="59"/>
      <c r="FUS62" s="59"/>
      <c r="FUT62" s="59"/>
      <c r="FUU62" s="59"/>
      <c r="FUV62" s="59"/>
      <c r="FUW62" s="59"/>
      <c r="FUX62" s="59"/>
      <c r="FUY62" s="59"/>
      <c r="FUZ62" s="59"/>
      <c r="FVA62" s="59"/>
      <c r="FVB62" s="59"/>
      <c r="FVC62" s="59"/>
      <c r="FVD62" s="59"/>
      <c r="FVE62" s="60"/>
      <c r="FVF62" s="60"/>
      <c r="FVG62" s="69"/>
      <c r="FVH62" s="69"/>
      <c r="FVI62" s="69"/>
      <c r="FVJ62" s="69"/>
      <c r="FVK62" s="69"/>
      <c r="FVL62" s="69"/>
      <c r="FVM62" s="69"/>
      <c r="FVN62" s="69"/>
      <c r="FVO62" s="69"/>
      <c r="FVP62" s="69"/>
      <c r="FVQ62" s="69"/>
      <c r="FVR62" s="69"/>
      <c r="FVS62" s="69"/>
      <c r="FVT62" s="69"/>
      <c r="FVU62" s="69"/>
      <c r="FVV62" s="69"/>
      <c r="FVW62" s="69"/>
      <c r="FVX62" s="69"/>
      <c r="FVY62" s="69"/>
      <c r="FVZ62" s="69"/>
      <c r="FWA62" s="69"/>
      <c r="FWB62" s="69"/>
      <c r="FWC62" s="69"/>
      <c r="FWD62" s="69"/>
      <c r="FWE62" s="70"/>
      <c r="FWF62" s="71"/>
      <c r="FWG62" s="72"/>
      <c r="FWH62" s="68" t="s">
        <v>86</v>
      </c>
      <c r="FWI62" s="61">
        <f>SUM(FWI46:FWI60)</f>
        <v>0</v>
      </c>
      <c r="FWJ62" s="61"/>
      <c r="FWK62" s="62"/>
      <c r="FWL62" s="62"/>
      <c r="FWM62" s="63"/>
      <c r="FWN62" s="63"/>
      <c r="FWO62" s="63"/>
      <c r="FWP62" s="62"/>
      <c r="FWQ62" s="64"/>
      <c r="FWR62" s="65"/>
      <c r="FWS62" s="66"/>
      <c r="FWT62" s="66"/>
      <c r="FWU62" s="66"/>
      <c r="FWV62" s="67"/>
      <c r="FWW62" s="59"/>
      <c r="FWX62" s="59"/>
      <c r="FWY62" s="59"/>
      <c r="FWZ62" s="59"/>
      <c r="FXA62" s="59"/>
      <c r="FXB62" s="59"/>
      <c r="FXC62" s="59"/>
      <c r="FXD62" s="59"/>
      <c r="FXE62" s="59"/>
      <c r="FXF62" s="59"/>
      <c r="FXG62" s="59"/>
      <c r="FXH62" s="59"/>
      <c r="FXI62" s="59"/>
      <c r="FXJ62" s="59"/>
      <c r="FXK62" s="59"/>
      <c r="FXL62" s="59"/>
      <c r="FXM62" s="59"/>
      <c r="FXN62" s="59"/>
      <c r="FXO62" s="59"/>
      <c r="FXP62" s="59"/>
      <c r="FXQ62" s="60"/>
      <c r="FXR62" s="60"/>
      <c r="FXS62" s="69"/>
      <c r="FXT62" s="69"/>
      <c r="FXU62" s="69"/>
      <c r="FXV62" s="69"/>
      <c r="FXW62" s="69"/>
      <c r="FXX62" s="69"/>
      <c r="FXY62" s="69"/>
      <c r="FXZ62" s="69"/>
      <c r="FYA62" s="69"/>
      <c r="FYB62" s="69"/>
      <c r="FYC62" s="69"/>
      <c r="FYD62" s="69"/>
      <c r="FYE62" s="69"/>
      <c r="FYF62" s="69"/>
      <c r="FYG62" s="69"/>
      <c r="FYH62" s="69"/>
      <c r="FYI62" s="69"/>
      <c r="FYJ62" s="69"/>
      <c r="FYK62" s="69"/>
      <c r="FYL62" s="69"/>
      <c r="FYM62" s="69"/>
      <c r="FYN62" s="69"/>
      <c r="FYO62" s="69"/>
      <c r="FYP62" s="69"/>
      <c r="FYQ62" s="70"/>
      <c r="FYR62" s="71"/>
      <c r="FYS62" s="72"/>
      <c r="FYT62" s="68" t="s">
        <v>86</v>
      </c>
      <c r="FYU62" s="61">
        <f>SUM(FYU46:FYU60)</f>
        <v>0</v>
      </c>
      <c r="FYV62" s="61"/>
      <c r="FYW62" s="62"/>
      <c r="FYX62" s="62"/>
      <c r="FYY62" s="63"/>
      <c r="FYZ62" s="63"/>
      <c r="FZA62" s="63"/>
      <c r="FZB62" s="62"/>
      <c r="FZC62" s="64"/>
      <c r="FZD62" s="65"/>
      <c r="FZE62" s="66"/>
      <c r="FZF62" s="66"/>
      <c r="FZG62" s="66"/>
      <c r="FZH62" s="67"/>
      <c r="FZI62" s="59"/>
      <c r="FZJ62" s="59"/>
      <c r="FZK62" s="59"/>
      <c r="FZL62" s="59"/>
      <c r="FZM62" s="59"/>
      <c r="FZN62" s="59"/>
      <c r="FZO62" s="59"/>
      <c r="FZP62" s="59"/>
      <c r="FZQ62" s="59"/>
      <c r="FZR62" s="59"/>
      <c r="FZS62" s="59"/>
      <c r="FZT62" s="59"/>
      <c r="FZU62" s="59"/>
      <c r="FZV62" s="59"/>
      <c r="FZW62" s="59"/>
      <c r="FZX62" s="59"/>
      <c r="FZY62" s="59"/>
      <c r="FZZ62" s="59"/>
      <c r="GAA62" s="59"/>
      <c r="GAB62" s="59"/>
      <c r="GAC62" s="60"/>
      <c r="GAD62" s="60"/>
      <c r="GAE62" s="69"/>
      <c r="GAF62" s="69"/>
      <c r="GAG62" s="69"/>
      <c r="GAH62" s="69"/>
      <c r="GAI62" s="69"/>
      <c r="GAJ62" s="69"/>
      <c r="GAK62" s="69"/>
      <c r="GAL62" s="69"/>
      <c r="GAM62" s="69"/>
      <c r="GAN62" s="69"/>
      <c r="GAO62" s="69"/>
      <c r="GAP62" s="69"/>
      <c r="GAQ62" s="69"/>
      <c r="GAR62" s="69"/>
      <c r="GAS62" s="69"/>
      <c r="GAT62" s="69"/>
      <c r="GAU62" s="69"/>
      <c r="GAV62" s="69"/>
      <c r="GAW62" s="69"/>
      <c r="GAX62" s="69"/>
      <c r="GAY62" s="69"/>
      <c r="GAZ62" s="69"/>
      <c r="GBA62" s="69"/>
      <c r="GBB62" s="69"/>
      <c r="GBC62" s="70"/>
      <c r="GBD62" s="71"/>
      <c r="GBE62" s="72"/>
      <c r="GBF62" s="68" t="s">
        <v>86</v>
      </c>
      <c r="GBG62" s="61">
        <f>SUM(GBG46:GBG60)</f>
        <v>0</v>
      </c>
      <c r="GBH62" s="61"/>
      <c r="GBI62" s="62"/>
      <c r="GBJ62" s="62"/>
      <c r="GBK62" s="63"/>
      <c r="GBL62" s="63"/>
      <c r="GBM62" s="63"/>
      <c r="GBN62" s="62"/>
      <c r="GBO62" s="64"/>
      <c r="GBP62" s="65"/>
      <c r="GBQ62" s="66"/>
      <c r="GBR62" s="66"/>
      <c r="GBS62" s="66"/>
      <c r="GBT62" s="67"/>
      <c r="GBU62" s="59"/>
      <c r="GBV62" s="59"/>
      <c r="GBW62" s="59"/>
      <c r="GBX62" s="59"/>
      <c r="GBY62" s="59"/>
      <c r="GBZ62" s="59"/>
      <c r="GCA62" s="59"/>
      <c r="GCB62" s="59"/>
      <c r="GCC62" s="59"/>
      <c r="GCD62" s="59"/>
      <c r="GCE62" s="59"/>
      <c r="GCF62" s="59"/>
      <c r="GCG62" s="59"/>
      <c r="GCH62" s="59"/>
      <c r="GCI62" s="59"/>
      <c r="GCJ62" s="59"/>
      <c r="GCK62" s="59"/>
      <c r="GCL62" s="59"/>
      <c r="GCM62" s="59"/>
      <c r="GCN62" s="59"/>
      <c r="GCO62" s="60"/>
      <c r="GCP62" s="60"/>
      <c r="GCQ62" s="69"/>
      <c r="GCR62" s="69"/>
      <c r="GCS62" s="69"/>
      <c r="GCT62" s="69"/>
      <c r="GCU62" s="69"/>
      <c r="GCV62" s="69"/>
      <c r="GCW62" s="69"/>
      <c r="GCX62" s="69"/>
      <c r="GCY62" s="69"/>
      <c r="GCZ62" s="69"/>
      <c r="GDA62" s="69"/>
      <c r="GDB62" s="69"/>
      <c r="GDC62" s="69"/>
      <c r="GDD62" s="69"/>
      <c r="GDE62" s="69"/>
      <c r="GDF62" s="69"/>
      <c r="GDG62" s="69"/>
      <c r="GDH62" s="69"/>
      <c r="GDI62" s="69"/>
      <c r="GDJ62" s="69"/>
      <c r="GDK62" s="69"/>
      <c r="GDL62" s="69"/>
      <c r="GDM62" s="69"/>
      <c r="GDN62" s="69"/>
      <c r="GDO62" s="70"/>
      <c r="GDP62" s="71"/>
      <c r="GDQ62" s="72"/>
      <c r="GDR62" s="68" t="s">
        <v>86</v>
      </c>
      <c r="GDS62" s="61">
        <f>SUM(GDS46:GDS60)</f>
        <v>0</v>
      </c>
      <c r="GDT62" s="61"/>
      <c r="GDU62" s="62"/>
      <c r="GDV62" s="62"/>
      <c r="GDW62" s="63"/>
      <c r="GDX62" s="63"/>
      <c r="GDY62" s="63"/>
      <c r="GDZ62" s="62"/>
      <c r="GEA62" s="64"/>
      <c r="GEB62" s="65"/>
      <c r="GEC62" s="66"/>
      <c r="GED62" s="66"/>
      <c r="GEE62" s="66"/>
      <c r="GEF62" s="67"/>
      <c r="GEG62" s="59"/>
      <c r="GEH62" s="59"/>
      <c r="GEI62" s="59"/>
      <c r="GEJ62" s="59"/>
      <c r="GEK62" s="59"/>
      <c r="GEL62" s="59"/>
      <c r="GEM62" s="59"/>
      <c r="GEN62" s="59"/>
      <c r="GEO62" s="59"/>
      <c r="GEP62" s="59"/>
      <c r="GEQ62" s="59"/>
      <c r="GER62" s="59"/>
      <c r="GES62" s="59"/>
      <c r="GET62" s="59"/>
      <c r="GEU62" s="59"/>
      <c r="GEV62" s="59"/>
      <c r="GEW62" s="59"/>
      <c r="GEX62" s="59"/>
      <c r="GEY62" s="59"/>
      <c r="GEZ62" s="59"/>
      <c r="GFA62" s="60"/>
      <c r="GFB62" s="60"/>
      <c r="GFC62" s="69"/>
      <c r="GFD62" s="69"/>
      <c r="GFE62" s="69"/>
      <c r="GFF62" s="69"/>
      <c r="GFG62" s="69"/>
      <c r="GFH62" s="69"/>
      <c r="GFI62" s="69"/>
      <c r="GFJ62" s="69"/>
      <c r="GFK62" s="69"/>
      <c r="GFL62" s="69"/>
      <c r="GFM62" s="69"/>
      <c r="GFN62" s="69"/>
      <c r="GFO62" s="69"/>
      <c r="GFP62" s="69"/>
      <c r="GFQ62" s="69"/>
      <c r="GFR62" s="69"/>
      <c r="GFS62" s="69"/>
      <c r="GFT62" s="69"/>
      <c r="GFU62" s="69"/>
      <c r="GFV62" s="69"/>
      <c r="GFW62" s="69"/>
      <c r="GFX62" s="69"/>
      <c r="GFY62" s="69"/>
      <c r="GFZ62" s="69"/>
      <c r="GGA62" s="70"/>
      <c r="GGB62" s="71"/>
      <c r="GGC62" s="72"/>
      <c r="GGD62" s="68" t="s">
        <v>86</v>
      </c>
      <c r="GGE62" s="61">
        <f>SUM(GGE46:GGE60)</f>
        <v>0</v>
      </c>
      <c r="GGF62" s="61"/>
      <c r="GGG62" s="62"/>
      <c r="GGH62" s="62"/>
      <c r="GGI62" s="63"/>
      <c r="GGJ62" s="63"/>
      <c r="GGK62" s="63"/>
      <c r="GGL62" s="62"/>
      <c r="GGM62" s="64"/>
      <c r="GGN62" s="65"/>
      <c r="GGO62" s="66"/>
      <c r="GGP62" s="66"/>
      <c r="GGQ62" s="66"/>
      <c r="GGR62" s="67"/>
      <c r="GGS62" s="59"/>
      <c r="GGT62" s="59"/>
      <c r="GGU62" s="59"/>
      <c r="GGV62" s="59"/>
      <c r="GGW62" s="59"/>
      <c r="GGX62" s="59"/>
      <c r="GGY62" s="59"/>
      <c r="GGZ62" s="59"/>
      <c r="GHA62" s="59"/>
      <c r="GHB62" s="59"/>
      <c r="GHC62" s="59"/>
      <c r="GHD62" s="59"/>
      <c r="GHE62" s="59"/>
      <c r="GHF62" s="59"/>
      <c r="GHG62" s="59"/>
      <c r="GHH62" s="59"/>
      <c r="GHI62" s="59"/>
      <c r="GHJ62" s="59"/>
      <c r="GHK62" s="59"/>
      <c r="GHL62" s="59"/>
      <c r="GHM62" s="60"/>
      <c r="GHN62" s="60"/>
      <c r="GHO62" s="69"/>
      <c r="GHP62" s="69"/>
      <c r="GHQ62" s="69"/>
      <c r="GHR62" s="69"/>
      <c r="GHS62" s="69"/>
      <c r="GHT62" s="69"/>
      <c r="GHU62" s="69"/>
      <c r="GHV62" s="69"/>
      <c r="GHW62" s="69"/>
      <c r="GHX62" s="69"/>
      <c r="GHY62" s="69"/>
      <c r="GHZ62" s="69"/>
      <c r="GIA62" s="69"/>
      <c r="GIB62" s="69"/>
      <c r="GIC62" s="69"/>
      <c r="GID62" s="69"/>
      <c r="GIE62" s="69"/>
      <c r="GIF62" s="69"/>
      <c r="GIG62" s="69"/>
      <c r="GIH62" s="69"/>
      <c r="GII62" s="69"/>
      <c r="GIJ62" s="69"/>
      <c r="GIK62" s="69"/>
      <c r="GIL62" s="69"/>
      <c r="GIM62" s="70"/>
      <c r="GIN62" s="71"/>
      <c r="GIO62" s="72"/>
      <c r="GIP62" s="68" t="s">
        <v>86</v>
      </c>
      <c r="GIQ62" s="61">
        <f>SUM(GIQ46:GIQ60)</f>
        <v>0</v>
      </c>
      <c r="GIR62" s="61"/>
      <c r="GIS62" s="62"/>
      <c r="GIT62" s="62"/>
      <c r="GIU62" s="63"/>
      <c r="GIV62" s="63"/>
      <c r="GIW62" s="63"/>
      <c r="GIX62" s="62"/>
      <c r="GIY62" s="64"/>
      <c r="GIZ62" s="65"/>
      <c r="GJA62" s="66"/>
      <c r="GJB62" s="66"/>
      <c r="GJC62" s="66"/>
      <c r="GJD62" s="67"/>
      <c r="GJE62" s="59"/>
      <c r="GJF62" s="59"/>
      <c r="GJG62" s="59"/>
      <c r="GJH62" s="59"/>
      <c r="GJI62" s="59"/>
      <c r="GJJ62" s="59"/>
      <c r="GJK62" s="59"/>
      <c r="GJL62" s="59"/>
      <c r="GJM62" s="59"/>
      <c r="GJN62" s="59"/>
      <c r="GJO62" s="59"/>
      <c r="GJP62" s="59"/>
      <c r="GJQ62" s="59"/>
      <c r="GJR62" s="59"/>
      <c r="GJS62" s="59"/>
      <c r="GJT62" s="59"/>
      <c r="GJU62" s="59"/>
      <c r="GJV62" s="59"/>
      <c r="GJW62" s="59"/>
      <c r="GJX62" s="59"/>
      <c r="GJY62" s="60"/>
      <c r="GJZ62" s="60"/>
      <c r="GKA62" s="69"/>
      <c r="GKB62" s="69"/>
      <c r="GKC62" s="69"/>
      <c r="GKD62" s="69"/>
      <c r="GKE62" s="69"/>
      <c r="GKF62" s="69"/>
      <c r="GKG62" s="69"/>
      <c r="GKH62" s="69"/>
      <c r="GKI62" s="69"/>
      <c r="GKJ62" s="69"/>
      <c r="GKK62" s="69"/>
      <c r="GKL62" s="69"/>
      <c r="GKM62" s="69"/>
      <c r="GKN62" s="69"/>
      <c r="GKO62" s="69"/>
      <c r="GKP62" s="69"/>
      <c r="GKQ62" s="69"/>
      <c r="GKR62" s="69"/>
      <c r="GKS62" s="69"/>
      <c r="GKT62" s="69"/>
      <c r="GKU62" s="69"/>
      <c r="GKV62" s="69"/>
      <c r="GKW62" s="69"/>
      <c r="GKX62" s="69"/>
      <c r="GKY62" s="70"/>
      <c r="GKZ62" s="71"/>
      <c r="GLA62" s="72"/>
      <c r="GLB62" s="68" t="s">
        <v>86</v>
      </c>
      <c r="GLC62" s="61">
        <f>SUM(GLC46:GLC60)</f>
        <v>0</v>
      </c>
      <c r="GLD62" s="61"/>
      <c r="GLE62" s="62"/>
      <c r="GLF62" s="62"/>
      <c r="GLG62" s="63"/>
      <c r="GLH62" s="63"/>
      <c r="GLI62" s="63"/>
      <c r="GLJ62" s="62"/>
      <c r="GLK62" s="64"/>
      <c r="GLL62" s="65"/>
      <c r="GLM62" s="66"/>
      <c r="GLN62" s="66"/>
      <c r="GLO62" s="66"/>
      <c r="GLP62" s="67"/>
      <c r="GLQ62" s="59"/>
      <c r="GLR62" s="59"/>
      <c r="GLS62" s="59"/>
      <c r="GLT62" s="59"/>
      <c r="GLU62" s="59"/>
      <c r="GLV62" s="59"/>
      <c r="GLW62" s="59"/>
      <c r="GLX62" s="59"/>
      <c r="GLY62" s="59"/>
      <c r="GLZ62" s="59"/>
      <c r="GMA62" s="59"/>
      <c r="GMB62" s="59"/>
      <c r="GMC62" s="59"/>
      <c r="GMD62" s="59"/>
      <c r="GME62" s="59"/>
      <c r="GMF62" s="59"/>
      <c r="GMG62" s="59"/>
      <c r="GMH62" s="59"/>
      <c r="GMI62" s="59"/>
      <c r="GMJ62" s="59"/>
      <c r="GMK62" s="60"/>
      <c r="GML62" s="60"/>
      <c r="GMM62" s="69"/>
      <c r="GMN62" s="69"/>
      <c r="GMO62" s="69"/>
      <c r="GMP62" s="69"/>
      <c r="GMQ62" s="69"/>
      <c r="GMR62" s="69"/>
      <c r="GMS62" s="69"/>
      <c r="GMT62" s="69"/>
      <c r="GMU62" s="69"/>
      <c r="GMV62" s="69"/>
      <c r="GMW62" s="69"/>
      <c r="GMX62" s="69"/>
      <c r="GMY62" s="69"/>
      <c r="GMZ62" s="69"/>
      <c r="GNA62" s="69"/>
      <c r="GNB62" s="69"/>
      <c r="GNC62" s="69"/>
      <c r="GND62" s="69"/>
      <c r="GNE62" s="69"/>
      <c r="GNF62" s="69"/>
      <c r="GNG62" s="69"/>
      <c r="GNH62" s="69"/>
      <c r="GNI62" s="69"/>
      <c r="GNJ62" s="69"/>
      <c r="GNK62" s="70"/>
      <c r="GNL62" s="71"/>
      <c r="GNM62" s="72"/>
      <c r="GNN62" s="68" t="s">
        <v>86</v>
      </c>
      <c r="GNO62" s="61">
        <f>SUM(GNO46:GNO60)</f>
        <v>0</v>
      </c>
      <c r="GNP62" s="61"/>
      <c r="GNQ62" s="62"/>
      <c r="GNR62" s="62"/>
      <c r="GNS62" s="63"/>
      <c r="GNT62" s="63"/>
      <c r="GNU62" s="63"/>
      <c r="GNV62" s="62"/>
      <c r="GNW62" s="64"/>
      <c r="GNX62" s="65"/>
      <c r="GNY62" s="66"/>
      <c r="GNZ62" s="66"/>
      <c r="GOA62" s="66"/>
      <c r="GOB62" s="67"/>
      <c r="GOC62" s="59"/>
      <c r="GOD62" s="59"/>
      <c r="GOE62" s="59"/>
      <c r="GOF62" s="59"/>
      <c r="GOG62" s="59"/>
      <c r="GOH62" s="59"/>
      <c r="GOI62" s="59"/>
      <c r="GOJ62" s="59"/>
      <c r="GOK62" s="59"/>
      <c r="GOL62" s="59"/>
      <c r="GOM62" s="59"/>
      <c r="GON62" s="59"/>
      <c r="GOO62" s="59"/>
      <c r="GOP62" s="59"/>
      <c r="GOQ62" s="59"/>
      <c r="GOR62" s="59"/>
      <c r="GOS62" s="59"/>
      <c r="GOT62" s="59"/>
      <c r="GOU62" s="59"/>
      <c r="GOV62" s="59"/>
      <c r="GOW62" s="60"/>
      <c r="GOX62" s="60"/>
      <c r="GOY62" s="69"/>
      <c r="GOZ62" s="69"/>
      <c r="GPA62" s="69"/>
      <c r="GPB62" s="69"/>
      <c r="GPC62" s="69"/>
      <c r="GPD62" s="69"/>
      <c r="GPE62" s="69"/>
      <c r="GPF62" s="69"/>
      <c r="GPG62" s="69"/>
      <c r="GPH62" s="69"/>
      <c r="GPI62" s="69"/>
      <c r="GPJ62" s="69"/>
      <c r="GPK62" s="69"/>
      <c r="GPL62" s="69"/>
      <c r="GPM62" s="69"/>
      <c r="GPN62" s="69"/>
      <c r="GPO62" s="69"/>
      <c r="GPP62" s="69"/>
      <c r="GPQ62" s="69"/>
      <c r="GPR62" s="69"/>
      <c r="GPS62" s="69"/>
      <c r="GPT62" s="69"/>
      <c r="GPU62" s="69"/>
      <c r="GPV62" s="69"/>
      <c r="GPW62" s="70"/>
      <c r="GPX62" s="71"/>
      <c r="GPY62" s="72"/>
      <c r="GPZ62" s="68" t="s">
        <v>86</v>
      </c>
      <c r="GQA62" s="61">
        <f>SUM(GQA46:GQA60)</f>
        <v>0</v>
      </c>
      <c r="GQB62" s="61"/>
      <c r="GQC62" s="62"/>
      <c r="GQD62" s="62"/>
      <c r="GQE62" s="63"/>
      <c r="GQF62" s="63"/>
      <c r="GQG62" s="63"/>
      <c r="GQH62" s="62"/>
      <c r="GQI62" s="64"/>
      <c r="GQJ62" s="65"/>
      <c r="GQK62" s="66"/>
      <c r="GQL62" s="66"/>
      <c r="GQM62" s="66"/>
      <c r="GQN62" s="67"/>
      <c r="GQO62" s="59"/>
      <c r="GQP62" s="59"/>
      <c r="GQQ62" s="59"/>
      <c r="GQR62" s="59"/>
      <c r="GQS62" s="59"/>
      <c r="GQT62" s="59"/>
      <c r="GQU62" s="59"/>
      <c r="GQV62" s="59"/>
      <c r="GQW62" s="59"/>
      <c r="GQX62" s="59"/>
      <c r="GQY62" s="59"/>
      <c r="GQZ62" s="59"/>
      <c r="GRA62" s="59"/>
      <c r="GRB62" s="59"/>
      <c r="GRC62" s="59"/>
      <c r="GRD62" s="59"/>
      <c r="GRE62" s="59"/>
      <c r="GRF62" s="59"/>
      <c r="GRG62" s="59"/>
      <c r="GRH62" s="59"/>
      <c r="GRI62" s="60"/>
      <c r="GRJ62" s="60"/>
      <c r="GRK62" s="69"/>
      <c r="GRL62" s="69"/>
      <c r="GRM62" s="69"/>
      <c r="GRN62" s="69"/>
      <c r="GRO62" s="69"/>
      <c r="GRP62" s="69"/>
      <c r="GRQ62" s="69"/>
      <c r="GRR62" s="69"/>
      <c r="GRS62" s="69"/>
      <c r="GRT62" s="69"/>
      <c r="GRU62" s="69"/>
      <c r="GRV62" s="69"/>
      <c r="GRW62" s="69"/>
      <c r="GRX62" s="69"/>
      <c r="GRY62" s="69"/>
      <c r="GRZ62" s="69"/>
      <c r="GSA62" s="69"/>
      <c r="GSB62" s="69"/>
      <c r="GSC62" s="69"/>
      <c r="GSD62" s="69"/>
      <c r="GSE62" s="69"/>
      <c r="GSF62" s="69"/>
      <c r="GSG62" s="69"/>
      <c r="GSH62" s="69"/>
      <c r="GSI62" s="70"/>
      <c r="GSJ62" s="71"/>
      <c r="GSK62" s="72"/>
      <c r="GSL62" s="68" t="s">
        <v>86</v>
      </c>
      <c r="GSM62" s="61">
        <f>SUM(GSM46:GSM60)</f>
        <v>0</v>
      </c>
      <c r="GSN62" s="61"/>
      <c r="GSO62" s="62"/>
      <c r="GSP62" s="62"/>
      <c r="GSQ62" s="63"/>
      <c r="GSR62" s="63"/>
      <c r="GSS62" s="63"/>
      <c r="GST62" s="62"/>
      <c r="GSU62" s="64"/>
      <c r="GSV62" s="65"/>
      <c r="GSW62" s="66"/>
      <c r="GSX62" s="66"/>
      <c r="GSY62" s="66"/>
      <c r="GSZ62" s="67"/>
      <c r="GTA62" s="59"/>
      <c r="GTB62" s="59"/>
      <c r="GTC62" s="59"/>
      <c r="GTD62" s="59"/>
      <c r="GTE62" s="59"/>
      <c r="GTF62" s="59"/>
      <c r="GTG62" s="59"/>
      <c r="GTH62" s="59"/>
      <c r="GTI62" s="59"/>
      <c r="GTJ62" s="59"/>
      <c r="GTK62" s="59"/>
      <c r="GTL62" s="59"/>
      <c r="GTM62" s="59"/>
      <c r="GTN62" s="59"/>
      <c r="GTO62" s="59"/>
      <c r="GTP62" s="59"/>
      <c r="GTQ62" s="59"/>
      <c r="GTR62" s="59"/>
      <c r="GTS62" s="59"/>
      <c r="GTT62" s="59"/>
      <c r="GTU62" s="60"/>
      <c r="GTV62" s="60"/>
      <c r="GTW62" s="69"/>
      <c r="GTX62" s="69"/>
      <c r="GTY62" s="69"/>
      <c r="GTZ62" s="69"/>
      <c r="GUA62" s="69"/>
      <c r="GUB62" s="69"/>
      <c r="GUC62" s="69"/>
      <c r="GUD62" s="69"/>
      <c r="GUE62" s="69"/>
      <c r="GUF62" s="69"/>
      <c r="GUG62" s="69"/>
      <c r="GUH62" s="69"/>
      <c r="GUI62" s="69"/>
      <c r="GUJ62" s="69"/>
      <c r="GUK62" s="69"/>
      <c r="GUL62" s="69"/>
      <c r="GUM62" s="69"/>
      <c r="GUN62" s="69"/>
      <c r="GUO62" s="69"/>
      <c r="GUP62" s="69"/>
      <c r="GUQ62" s="69"/>
      <c r="GUR62" s="69"/>
      <c r="GUS62" s="69"/>
      <c r="GUT62" s="69"/>
      <c r="GUU62" s="70"/>
      <c r="GUV62" s="71"/>
      <c r="GUW62" s="72"/>
      <c r="GUX62" s="68" t="s">
        <v>86</v>
      </c>
      <c r="GUY62" s="61">
        <f>SUM(GUY46:GUY60)</f>
        <v>0</v>
      </c>
      <c r="GUZ62" s="61"/>
      <c r="GVA62" s="62"/>
      <c r="GVB62" s="62"/>
      <c r="GVC62" s="63"/>
      <c r="GVD62" s="63"/>
      <c r="GVE62" s="63"/>
      <c r="GVF62" s="62"/>
      <c r="GVG62" s="64"/>
      <c r="GVH62" s="65"/>
      <c r="GVI62" s="66"/>
      <c r="GVJ62" s="66"/>
      <c r="GVK62" s="66"/>
      <c r="GVL62" s="67"/>
      <c r="GVM62" s="59"/>
      <c r="GVN62" s="59"/>
      <c r="GVO62" s="59"/>
      <c r="GVP62" s="59"/>
      <c r="GVQ62" s="59"/>
      <c r="GVR62" s="59"/>
      <c r="GVS62" s="59"/>
      <c r="GVT62" s="59"/>
      <c r="GVU62" s="59"/>
      <c r="GVV62" s="59"/>
      <c r="GVW62" s="59"/>
      <c r="GVX62" s="59"/>
      <c r="GVY62" s="59"/>
      <c r="GVZ62" s="59"/>
      <c r="GWA62" s="59"/>
      <c r="GWB62" s="59"/>
      <c r="GWC62" s="59"/>
      <c r="GWD62" s="59"/>
      <c r="GWE62" s="59"/>
      <c r="GWF62" s="59"/>
      <c r="GWG62" s="60"/>
      <c r="GWH62" s="60"/>
      <c r="GWI62" s="69"/>
      <c r="GWJ62" s="69"/>
      <c r="GWK62" s="69"/>
      <c r="GWL62" s="69"/>
      <c r="GWM62" s="69"/>
      <c r="GWN62" s="69"/>
      <c r="GWO62" s="69"/>
      <c r="GWP62" s="69"/>
      <c r="GWQ62" s="69"/>
      <c r="GWR62" s="69"/>
      <c r="GWS62" s="69"/>
      <c r="GWT62" s="69"/>
      <c r="GWU62" s="69"/>
      <c r="GWV62" s="69"/>
      <c r="GWW62" s="69"/>
      <c r="GWX62" s="69"/>
      <c r="GWY62" s="69"/>
      <c r="GWZ62" s="69"/>
      <c r="GXA62" s="69"/>
      <c r="GXB62" s="69"/>
      <c r="GXC62" s="69"/>
      <c r="GXD62" s="69"/>
      <c r="GXE62" s="69"/>
      <c r="GXF62" s="69"/>
      <c r="GXG62" s="70"/>
      <c r="GXH62" s="71"/>
      <c r="GXI62" s="72"/>
      <c r="GXJ62" s="68" t="s">
        <v>86</v>
      </c>
      <c r="GXK62" s="61">
        <f>SUM(GXK46:GXK60)</f>
        <v>0</v>
      </c>
      <c r="GXL62" s="61"/>
      <c r="GXM62" s="62"/>
      <c r="GXN62" s="62"/>
      <c r="GXO62" s="63"/>
      <c r="GXP62" s="63"/>
      <c r="GXQ62" s="63"/>
      <c r="GXR62" s="62"/>
      <c r="GXS62" s="64"/>
      <c r="GXT62" s="65"/>
      <c r="GXU62" s="66"/>
      <c r="GXV62" s="66"/>
      <c r="GXW62" s="66"/>
      <c r="GXX62" s="67"/>
      <c r="GXY62" s="59"/>
      <c r="GXZ62" s="59"/>
      <c r="GYA62" s="59"/>
      <c r="GYB62" s="59"/>
      <c r="GYC62" s="59"/>
      <c r="GYD62" s="59"/>
      <c r="GYE62" s="59"/>
      <c r="GYF62" s="59"/>
      <c r="GYG62" s="59"/>
      <c r="GYH62" s="59"/>
      <c r="GYI62" s="59"/>
      <c r="GYJ62" s="59"/>
      <c r="GYK62" s="59"/>
      <c r="GYL62" s="59"/>
      <c r="GYM62" s="59"/>
      <c r="GYN62" s="59"/>
      <c r="GYO62" s="59"/>
      <c r="GYP62" s="59"/>
      <c r="GYQ62" s="59"/>
      <c r="GYR62" s="59"/>
      <c r="GYS62" s="60"/>
      <c r="GYT62" s="60"/>
      <c r="GYU62" s="69"/>
      <c r="GYV62" s="69"/>
      <c r="GYW62" s="69"/>
      <c r="GYX62" s="69"/>
      <c r="GYY62" s="69"/>
      <c r="GYZ62" s="69"/>
      <c r="GZA62" s="69"/>
      <c r="GZB62" s="69"/>
      <c r="GZC62" s="69"/>
      <c r="GZD62" s="69"/>
      <c r="GZE62" s="69"/>
      <c r="GZF62" s="69"/>
      <c r="GZG62" s="69"/>
      <c r="GZH62" s="69"/>
      <c r="GZI62" s="69"/>
      <c r="GZJ62" s="69"/>
      <c r="GZK62" s="69"/>
      <c r="GZL62" s="69"/>
      <c r="GZM62" s="69"/>
      <c r="GZN62" s="69"/>
      <c r="GZO62" s="69"/>
      <c r="GZP62" s="69"/>
      <c r="GZQ62" s="69"/>
      <c r="GZR62" s="69"/>
      <c r="GZS62" s="70"/>
      <c r="GZT62" s="71"/>
      <c r="GZU62" s="72"/>
      <c r="GZV62" s="68" t="s">
        <v>86</v>
      </c>
      <c r="GZW62" s="61">
        <f>SUM(GZW46:GZW60)</f>
        <v>0</v>
      </c>
      <c r="GZX62" s="61"/>
      <c r="GZY62" s="62"/>
      <c r="GZZ62" s="62"/>
      <c r="HAA62" s="63"/>
      <c r="HAB62" s="63"/>
      <c r="HAC62" s="63"/>
      <c r="HAD62" s="62"/>
      <c r="HAE62" s="64"/>
      <c r="HAF62" s="65"/>
      <c r="HAG62" s="66"/>
      <c r="HAH62" s="66"/>
      <c r="HAI62" s="66"/>
      <c r="HAJ62" s="67"/>
      <c r="HAK62" s="59"/>
      <c r="HAL62" s="59"/>
      <c r="HAM62" s="59"/>
      <c r="HAN62" s="59"/>
      <c r="HAO62" s="59"/>
      <c r="HAP62" s="59"/>
      <c r="HAQ62" s="59"/>
      <c r="HAR62" s="59"/>
      <c r="HAS62" s="59"/>
      <c r="HAT62" s="59"/>
      <c r="HAU62" s="59"/>
      <c r="HAV62" s="59"/>
      <c r="HAW62" s="59"/>
      <c r="HAX62" s="59"/>
      <c r="HAY62" s="59"/>
      <c r="HAZ62" s="59"/>
      <c r="HBA62" s="59"/>
      <c r="HBB62" s="59"/>
      <c r="HBC62" s="59"/>
      <c r="HBD62" s="59"/>
      <c r="HBE62" s="60"/>
      <c r="HBF62" s="60"/>
      <c r="HBG62" s="69"/>
      <c r="HBH62" s="69"/>
      <c r="HBI62" s="69"/>
      <c r="HBJ62" s="69"/>
      <c r="HBK62" s="69"/>
      <c r="HBL62" s="69"/>
      <c r="HBM62" s="69"/>
      <c r="HBN62" s="69"/>
      <c r="HBO62" s="69"/>
      <c r="HBP62" s="69"/>
      <c r="HBQ62" s="69"/>
      <c r="HBR62" s="69"/>
      <c r="HBS62" s="69"/>
      <c r="HBT62" s="69"/>
      <c r="HBU62" s="69"/>
      <c r="HBV62" s="69"/>
      <c r="HBW62" s="69"/>
      <c r="HBX62" s="69"/>
      <c r="HBY62" s="69"/>
      <c r="HBZ62" s="69"/>
      <c r="HCA62" s="69"/>
      <c r="HCB62" s="69"/>
      <c r="HCC62" s="69"/>
      <c r="HCD62" s="69"/>
      <c r="HCE62" s="70"/>
      <c r="HCF62" s="71"/>
      <c r="HCG62" s="72"/>
      <c r="HCH62" s="68" t="s">
        <v>86</v>
      </c>
      <c r="HCI62" s="61">
        <f>SUM(HCI46:HCI60)</f>
        <v>0</v>
      </c>
      <c r="HCJ62" s="61"/>
      <c r="HCK62" s="62"/>
      <c r="HCL62" s="62"/>
      <c r="HCM62" s="63"/>
      <c r="HCN62" s="63"/>
      <c r="HCO62" s="63"/>
      <c r="HCP62" s="62"/>
      <c r="HCQ62" s="64"/>
      <c r="HCR62" s="65"/>
      <c r="HCS62" s="66"/>
      <c r="HCT62" s="66"/>
      <c r="HCU62" s="66"/>
      <c r="HCV62" s="67"/>
      <c r="HCW62" s="59"/>
      <c r="HCX62" s="59"/>
      <c r="HCY62" s="59"/>
      <c r="HCZ62" s="59"/>
      <c r="HDA62" s="59"/>
      <c r="HDB62" s="59"/>
      <c r="HDC62" s="59"/>
      <c r="HDD62" s="59"/>
      <c r="HDE62" s="59"/>
      <c r="HDF62" s="59"/>
      <c r="HDG62" s="59"/>
      <c r="HDH62" s="59"/>
      <c r="HDI62" s="59"/>
      <c r="HDJ62" s="59"/>
      <c r="HDK62" s="59"/>
      <c r="HDL62" s="59"/>
      <c r="HDM62" s="59"/>
      <c r="HDN62" s="59"/>
      <c r="HDO62" s="59"/>
      <c r="HDP62" s="59"/>
      <c r="HDQ62" s="60"/>
      <c r="HDR62" s="60"/>
      <c r="HDS62" s="69"/>
      <c r="HDT62" s="69"/>
      <c r="HDU62" s="69"/>
      <c r="HDV62" s="69"/>
      <c r="HDW62" s="69"/>
      <c r="HDX62" s="69"/>
      <c r="HDY62" s="69"/>
      <c r="HDZ62" s="69"/>
      <c r="HEA62" s="69"/>
      <c r="HEB62" s="69"/>
      <c r="HEC62" s="69"/>
      <c r="HED62" s="69"/>
      <c r="HEE62" s="69"/>
      <c r="HEF62" s="69"/>
      <c r="HEG62" s="69"/>
      <c r="HEH62" s="69"/>
      <c r="HEI62" s="69"/>
      <c r="HEJ62" s="69"/>
      <c r="HEK62" s="69"/>
      <c r="HEL62" s="69"/>
      <c r="HEM62" s="69"/>
      <c r="HEN62" s="69"/>
      <c r="HEO62" s="69"/>
      <c r="HEP62" s="69"/>
      <c r="HEQ62" s="70"/>
      <c r="HER62" s="71"/>
      <c r="HES62" s="72"/>
      <c r="HET62" s="68" t="s">
        <v>86</v>
      </c>
      <c r="HEU62" s="61">
        <f>SUM(HEU46:HEU60)</f>
        <v>0</v>
      </c>
      <c r="HEV62" s="61"/>
      <c r="HEW62" s="62"/>
      <c r="HEX62" s="62"/>
      <c r="HEY62" s="63"/>
      <c r="HEZ62" s="63"/>
      <c r="HFA62" s="63"/>
      <c r="HFB62" s="62"/>
      <c r="HFC62" s="64"/>
      <c r="HFD62" s="65"/>
      <c r="HFE62" s="66"/>
      <c r="HFF62" s="66"/>
      <c r="HFG62" s="66"/>
      <c r="HFH62" s="67"/>
      <c r="HFI62" s="59"/>
      <c r="HFJ62" s="59"/>
      <c r="HFK62" s="59"/>
      <c r="HFL62" s="59"/>
      <c r="HFM62" s="59"/>
      <c r="HFN62" s="59"/>
      <c r="HFO62" s="59"/>
      <c r="HFP62" s="59"/>
      <c r="HFQ62" s="59"/>
      <c r="HFR62" s="59"/>
      <c r="HFS62" s="59"/>
      <c r="HFT62" s="59"/>
      <c r="HFU62" s="59"/>
      <c r="HFV62" s="59"/>
      <c r="HFW62" s="59"/>
      <c r="HFX62" s="59"/>
      <c r="HFY62" s="59"/>
      <c r="HFZ62" s="59"/>
      <c r="HGA62" s="59"/>
      <c r="HGB62" s="59"/>
      <c r="HGC62" s="60"/>
      <c r="HGD62" s="60"/>
      <c r="HGE62" s="69"/>
      <c r="HGF62" s="69"/>
      <c r="HGG62" s="69"/>
      <c r="HGH62" s="69"/>
      <c r="HGI62" s="69"/>
      <c r="HGJ62" s="69"/>
      <c r="HGK62" s="69"/>
      <c r="HGL62" s="69"/>
      <c r="HGM62" s="69"/>
      <c r="HGN62" s="69"/>
      <c r="HGO62" s="69"/>
      <c r="HGP62" s="69"/>
      <c r="HGQ62" s="69"/>
      <c r="HGR62" s="69"/>
      <c r="HGS62" s="69"/>
      <c r="HGT62" s="69"/>
      <c r="HGU62" s="69"/>
      <c r="HGV62" s="69"/>
      <c r="HGW62" s="69"/>
      <c r="HGX62" s="69"/>
      <c r="HGY62" s="69"/>
      <c r="HGZ62" s="69"/>
      <c r="HHA62" s="69"/>
      <c r="HHB62" s="69"/>
      <c r="HHC62" s="70"/>
      <c r="HHD62" s="71"/>
      <c r="HHE62" s="72"/>
      <c r="HHF62" s="68" t="s">
        <v>86</v>
      </c>
      <c r="HHG62" s="61">
        <f>SUM(HHG46:HHG60)</f>
        <v>0</v>
      </c>
      <c r="HHH62" s="61"/>
      <c r="HHI62" s="62"/>
      <c r="HHJ62" s="62"/>
      <c r="HHK62" s="63"/>
      <c r="HHL62" s="63"/>
      <c r="HHM62" s="63"/>
      <c r="HHN62" s="62"/>
      <c r="HHO62" s="64"/>
      <c r="HHP62" s="65"/>
      <c r="HHQ62" s="66"/>
      <c r="HHR62" s="66"/>
      <c r="HHS62" s="66"/>
      <c r="HHT62" s="67"/>
      <c r="HHU62" s="59"/>
      <c r="HHV62" s="59"/>
      <c r="HHW62" s="59"/>
      <c r="HHX62" s="59"/>
      <c r="HHY62" s="59"/>
      <c r="HHZ62" s="59"/>
      <c r="HIA62" s="59"/>
      <c r="HIB62" s="59"/>
      <c r="HIC62" s="59"/>
      <c r="HID62" s="59"/>
      <c r="HIE62" s="59"/>
      <c r="HIF62" s="59"/>
      <c r="HIG62" s="59"/>
      <c r="HIH62" s="59"/>
      <c r="HII62" s="59"/>
      <c r="HIJ62" s="59"/>
      <c r="HIK62" s="59"/>
      <c r="HIL62" s="59"/>
      <c r="HIM62" s="59"/>
      <c r="HIN62" s="59"/>
      <c r="HIO62" s="60"/>
      <c r="HIP62" s="60"/>
      <c r="HIQ62" s="69"/>
      <c r="HIR62" s="69"/>
      <c r="HIS62" s="69"/>
      <c r="HIT62" s="69"/>
      <c r="HIU62" s="69"/>
      <c r="HIV62" s="69"/>
      <c r="HIW62" s="69"/>
      <c r="HIX62" s="69"/>
      <c r="HIY62" s="69"/>
      <c r="HIZ62" s="69"/>
      <c r="HJA62" s="69"/>
      <c r="HJB62" s="69"/>
      <c r="HJC62" s="69"/>
      <c r="HJD62" s="69"/>
      <c r="HJE62" s="69"/>
      <c r="HJF62" s="69"/>
      <c r="HJG62" s="69"/>
      <c r="HJH62" s="69"/>
      <c r="HJI62" s="69"/>
      <c r="HJJ62" s="69"/>
      <c r="HJK62" s="69"/>
      <c r="HJL62" s="69"/>
      <c r="HJM62" s="69"/>
      <c r="HJN62" s="69"/>
      <c r="HJO62" s="70"/>
      <c r="HJP62" s="71"/>
      <c r="HJQ62" s="72"/>
      <c r="HJR62" s="68" t="s">
        <v>86</v>
      </c>
      <c r="HJS62" s="61">
        <f>SUM(HJS46:HJS60)</f>
        <v>0</v>
      </c>
      <c r="HJT62" s="61"/>
      <c r="HJU62" s="62"/>
      <c r="HJV62" s="62"/>
      <c r="HJW62" s="63"/>
      <c r="HJX62" s="63"/>
      <c r="HJY62" s="63"/>
      <c r="HJZ62" s="62"/>
      <c r="HKA62" s="64"/>
      <c r="HKB62" s="65"/>
      <c r="HKC62" s="66"/>
      <c r="HKD62" s="66"/>
      <c r="HKE62" s="66"/>
      <c r="HKF62" s="67"/>
      <c r="HKG62" s="59"/>
      <c r="HKH62" s="59"/>
      <c r="HKI62" s="59"/>
      <c r="HKJ62" s="59"/>
      <c r="HKK62" s="59"/>
      <c r="HKL62" s="59"/>
      <c r="HKM62" s="59"/>
      <c r="HKN62" s="59"/>
      <c r="HKO62" s="59"/>
      <c r="HKP62" s="59"/>
      <c r="HKQ62" s="59"/>
      <c r="HKR62" s="59"/>
      <c r="HKS62" s="59"/>
      <c r="HKT62" s="59"/>
      <c r="HKU62" s="59"/>
      <c r="HKV62" s="59"/>
      <c r="HKW62" s="59"/>
      <c r="HKX62" s="59"/>
      <c r="HKY62" s="59"/>
      <c r="HKZ62" s="59"/>
      <c r="HLA62" s="60"/>
      <c r="HLB62" s="60"/>
      <c r="HLC62" s="69"/>
      <c r="HLD62" s="69"/>
      <c r="HLE62" s="69"/>
      <c r="HLF62" s="69"/>
      <c r="HLG62" s="69"/>
      <c r="HLH62" s="69"/>
      <c r="HLI62" s="69"/>
      <c r="HLJ62" s="69"/>
      <c r="HLK62" s="69"/>
      <c r="HLL62" s="69"/>
      <c r="HLM62" s="69"/>
      <c r="HLN62" s="69"/>
      <c r="HLO62" s="69"/>
      <c r="HLP62" s="69"/>
      <c r="HLQ62" s="69"/>
      <c r="HLR62" s="69"/>
      <c r="HLS62" s="69"/>
      <c r="HLT62" s="69"/>
      <c r="HLU62" s="69"/>
      <c r="HLV62" s="69"/>
      <c r="HLW62" s="69"/>
      <c r="HLX62" s="69"/>
      <c r="HLY62" s="69"/>
      <c r="HLZ62" s="69"/>
      <c r="HMA62" s="70"/>
      <c r="HMB62" s="71"/>
      <c r="HMC62" s="72"/>
      <c r="HMD62" s="68" t="s">
        <v>86</v>
      </c>
      <c r="HME62" s="61">
        <f>SUM(HME46:HME60)</f>
        <v>0</v>
      </c>
      <c r="HMF62" s="61"/>
      <c r="HMG62" s="62"/>
      <c r="HMH62" s="62"/>
      <c r="HMI62" s="63"/>
      <c r="HMJ62" s="63"/>
      <c r="HMK62" s="63"/>
      <c r="HML62" s="62"/>
      <c r="HMM62" s="64"/>
      <c r="HMN62" s="65"/>
      <c r="HMO62" s="66"/>
      <c r="HMP62" s="66"/>
      <c r="HMQ62" s="66"/>
      <c r="HMR62" s="67"/>
      <c r="HMS62" s="59"/>
      <c r="HMT62" s="59"/>
      <c r="HMU62" s="59"/>
      <c r="HMV62" s="59"/>
      <c r="HMW62" s="59"/>
      <c r="HMX62" s="59"/>
      <c r="HMY62" s="59"/>
      <c r="HMZ62" s="59"/>
      <c r="HNA62" s="59"/>
      <c r="HNB62" s="59"/>
      <c r="HNC62" s="59"/>
      <c r="HND62" s="59"/>
      <c r="HNE62" s="59"/>
      <c r="HNF62" s="59"/>
      <c r="HNG62" s="59"/>
      <c r="HNH62" s="59"/>
      <c r="HNI62" s="59"/>
      <c r="HNJ62" s="59"/>
      <c r="HNK62" s="59"/>
      <c r="HNL62" s="59"/>
      <c r="HNM62" s="60"/>
      <c r="HNN62" s="60"/>
      <c r="HNO62" s="69"/>
      <c r="HNP62" s="69"/>
      <c r="HNQ62" s="69"/>
      <c r="HNR62" s="69"/>
      <c r="HNS62" s="69"/>
      <c r="HNT62" s="69"/>
      <c r="HNU62" s="69"/>
      <c r="HNV62" s="69"/>
      <c r="HNW62" s="69"/>
      <c r="HNX62" s="69"/>
      <c r="HNY62" s="69"/>
      <c r="HNZ62" s="69"/>
      <c r="HOA62" s="69"/>
      <c r="HOB62" s="69"/>
      <c r="HOC62" s="69"/>
      <c r="HOD62" s="69"/>
      <c r="HOE62" s="69"/>
      <c r="HOF62" s="69"/>
      <c r="HOG62" s="69"/>
      <c r="HOH62" s="69"/>
      <c r="HOI62" s="69"/>
      <c r="HOJ62" s="69"/>
      <c r="HOK62" s="69"/>
      <c r="HOL62" s="69"/>
      <c r="HOM62" s="70"/>
      <c r="HON62" s="71"/>
      <c r="HOO62" s="72"/>
      <c r="HOP62" s="68" t="s">
        <v>86</v>
      </c>
      <c r="HOQ62" s="61">
        <f>SUM(HOQ46:HOQ60)</f>
        <v>0</v>
      </c>
      <c r="HOR62" s="61"/>
      <c r="HOS62" s="62"/>
      <c r="HOT62" s="62"/>
      <c r="HOU62" s="63"/>
      <c r="HOV62" s="63"/>
      <c r="HOW62" s="63"/>
      <c r="HOX62" s="62"/>
      <c r="HOY62" s="64"/>
      <c r="HOZ62" s="65"/>
      <c r="HPA62" s="66"/>
      <c r="HPB62" s="66"/>
      <c r="HPC62" s="66"/>
      <c r="HPD62" s="67"/>
      <c r="HPE62" s="59"/>
      <c r="HPF62" s="59"/>
      <c r="HPG62" s="59"/>
      <c r="HPH62" s="59"/>
      <c r="HPI62" s="59"/>
      <c r="HPJ62" s="59"/>
      <c r="HPK62" s="59"/>
      <c r="HPL62" s="59"/>
      <c r="HPM62" s="59"/>
      <c r="HPN62" s="59"/>
      <c r="HPO62" s="59"/>
      <c r="HPP62" s="59"/>
      <c r="HPQ62" s="59"/>
      <c r="HPR62" s="59"/>
      <c r="HPS62" s="59"/>
      <c r="HPT62" s="59"/>
      <c r="HPU62" s="59"/>
      <c r="HPV62" s="59"/>
      <c r="HPW62" s="59"/>
      <c r="HPX62" s="59"/>
      <c r="HPY62" s="60"/>
      <c r="HPZ62" s="60"/>
      <c r="HQA62" s="69"/>
      <c r="HQB62" s="69"/>
      <c r="HQC62" s="69"/>
      <c r="HQD62" s="69"/>
      <c r="HQE62" s="69"/>
      <c r="HQF62" s="69"/>
      <c r="HQG62" s="69"/>
      <c r="HQH62" s="69"/>
      <c r="HQI62" s="69"/>
      <c r="HQJ62" s="69"/>
      <c r="HQK62" s="69"/>
      <c r="HQL62" s="69"/>
      <c r="HQM62" s="69"/>
      <c r="HQN62" s="69"/>
      <c r="HQO62" s="69"/>
      <c r="HQP62" s="69"/>
      <c r="HQQ62" s="69"/>
      <c r="HQR62" s="69"/>
      <c r="HQS62" s="69"/>
      <c r="HQT62" s="69"/>
      <c r="HQU62" s="69"/>
      <c r="HQV62" s="69"/>
      <c r="HQW62" s="69"/>
      <c r="HQX62" s="69"/>
      <c r="HQY62" s="70"/>
      <c r="HQZ62" s="71"/>
      <c r="HRA62" s="72"/>
      <c r="HRB62" s="68" t="s">
        <v>86</v>
      </c>
      <c r="HRC62" s="61">
        <f>SUM(HRC46:HRC60)</f>
        <v>0</v>
      </c>
      <c r="HRD62" s="61"/>
      <c r="HRE62" s="62"/>
      <c r="HRF62" s="62"/>
      <c r="HRG62" s="63"/>
      <c r="HRH62" s="63"/>
      <c r="HRI62" s="63"/>
      <c r="HRJ62" s="62"/>
      <c r="HRK62" s="64"/>
      <c r="HRL62" s="65"/>
      <c r="HRM62" s="66"/>
      <c r="HRN62" s="66"/>
      <c r="HRO62" s="66"/>
      <c r="HRP62" s="67"/>
      <c r="HRQ62" s="59"/>
      <c r="HRR62" s="59"/>
      <c r="HRS62" s="59"/>
      <c r="HRT62" s="59"/>
      <c r="HRU62" s="59"/>
      <c r="HRV62" s="59"/>
      <c r="HRW62" s="59"/>
      <c r="HRX62" s="59"/>
      <c r="HRY62" s="59"/>
      <c r="HRZ62" s="59"/>
      <c r="HSA62" s="59"/>
      <c r="HSB62" s="59"/>
      <c r="HSC62" s="59"/>
      <c r="HSD62" s="59"/>
      <c r="HSE62" s="59"/>
      <c r="HSF62" s="59"/>
      <c r="HSG62" s="59"/>
      <c r="HSH62" s="59"/>
      <c r="HSI62" s="59"/>
      <c r="HSJ62" s="59"/>
      <c r="HSK62" s="60"/>
      <c r="HSL62" s="60"/>
      <c r="HSM62" s="69"/>
      <c r="HSN62" s="69"/>
      <c r="HSO62" s="69"/>
      <c r="HSP62" s="69"/>
      <c r="HSQ62" s="69"/>
      <c r="HSR62" s="69"/>
      <c r="HSS62" s="69"/>
      <c r="HST62" s="69"/>
      <c r="HSU62" s="69"/>
      <c r="HSV62" s="69"/>
      <c r="HSW62" s="69"/>
      <c r="HSX62" s="69"/>
      <c r="HSY62" s="69"/>
      <c r="HSZ62" s="69"/>
      <c r="HTA62" s="69"/>
      <c r="HTB62" s="69"/>
      <c r="HTC62" s="69"/>
      <c r="HTD62" s="69"/>
      <c r="HTE62" s="69"/>
      <c r="HTF62" s="69"/>
      <c r="HTG62" s="69"/>
      <c r="HTH62" s="69"/>
      <c r="HTI62" s="69"/>
      <c r="HTJ62" s="69"/>
      <c r="HTK62" s="70"/>
      <c r="HTL62" s="71"/>
      <c r="HTM62" s="72"/>
      <c r="HTN62" s="68" t="s">
        <v>86</v>
      </c>
      <c r="HTO62" s="61">
        <f>SUM(HTO46:HTO60)</f>
        <v>0</v>
      </c>
      <c r="HTP62" s="61"/>
      <c r="HTQ62" s="62"/>
      <c r="HTR62" s="62"/>
      <c r="HTS62" s="63"/>
      <c r="HTT62" s="63"/>
      <c r="HTU62" s="63"/>
      <c r="HTV62" s="62"/>
      <c r="HTW62" s="64"/>
      <c r="HTX62" s="65"/>
      <c r="HTY62" s="66"/>
      <c r="HTZ62" s="66"/>
      <c r="HUA62" s="66"/>
      <c r="HUB62" s="67"/>
      <c r="HUC62" s="59"/>
      <c r="HUD62" s="59"/>
      <c r="HUE62" s="59"/>
      <c r="HUF62" s="59"/>
      <c r="HUG62" s="59"/>
      <c r="HUH62" s="59"/>
      <c r="HUI62" s="59"/>
      <c r="HUJ62" s="59"/>
      <c r="HUK62" s="59"/>
      <c r="HUL62" s="59"/>
      <c r="HUM62" s="59"/>
      <c r="HUN62" s="59"/>
      <c r="HUO62" s="59"/>
      <c r="HUP62" s="59"/>
      <c r="HUQ62" s="59"/>
      <c r="HUR62" s="59"/>
      <c r="HUS62" s="59"/>
      <c r="HUT62" s="59"/>
      <c r="HUU62" s="59"/>
      <c r="HUV62" s="59"/>
      <c r="HUW62" s="60"/>
      <c r="HUX62" s="60"/>
      <c r="HUY62" s="69"/>
      <c r="HUZ62" s="69"/>
      <c r="HVA62" s="69"/>
      <c r="HVB62" s="69"/>
      <c r="HVC62" s="69"/>
      <c r="HVD62" s="69"/>
      <c r="HVE62" s="69"/>
      <c r="HVF62" s="69"/>
      <c r="HVG62" s="69"/>
      <c r="HVH62" s="69"/>
      <c r="HVI62" s="69"/>
      <c r="HVJ62" s="69"/>
      <c r="HVK62" s="69"/>
      <c r="HVL62" s="69"/>
      <c r="HVM62" s="69"/>
      <c r="HVN62" s="69"/>
      <c r="HVO62" s="69"/>
      <c r="HVP62" s="69"/>
      <c r="HVQ62" s="69"/>
      <c r="HVR62" s="69"/>
      <c r="HVS62" s="69"/>
      <c r="HVT62" s="69"/>
      <c r="HVU62" s="69"/>
      <c r="HVV62" s="69"/>
      <c r="HVW62" s="70"/>
      <c r="HVX62" s="71"/>
      <c r="HVY62" s="72"/>
      <c r="HVZ62" s="68" t="s">
        <v>86</v>
      </c>
      <c r="HWA62" s="61">
        <f>SUM(HWA46:HWA60)</f>
        <v>0</v>
      </c>
      <c r="HWB62" s="61"/>
      <c r="HWC62" s="62"/>
      <c r="HWD62" s="62"/>
      <c r="HWE62" s="63"/>
      <c r="HWF62" s="63"/>
      <c r="HWG62" s="63"/>
      <c r="HWH62" s="62"/>
      <c r="HWI62" s="64"/>
      <c r="HWJ62" s="65"/>
      <c r="HWK62" s="66"/>
      <c r="HWL62" s="66"/>
      <c r="HWM62" s="66"/>
      <c r="HWN62" s="67"/>
      <c r="HWO62" s="59"/>
      <c r="HWP62" s="59"/>
      <c r="HWQ62" s="59"/>
      <c r="HWR62" s="59"/>
      <c r="HWS62" s="59"/>
      <c r="HWT62" s="59"/>
      <c r="HWU62" s="59"/>
      <c r="HWV62" s="59"/>
      <c r="HWW62" s="59"/>
      <c r="HWX62" s="59"/>
      <c r="HWY62" s="59"/>
      <c r="HWZ62" s="59"/>
      <c r="HXA62" s="59"/>
      <c r="HXB62" s="59"/>
      <c r="HXC62" s="59"/>
      <c r="HXD62" s="59"/>
      <c r="HXE62" s="59"/>
      <c r="HXF62" s="59"/>
      <c r="HXG62" s="59"/>
      <c r="HXH62" s="59"/>
      <c r="HXI62" s="60"/>
      <c r="HXJ62" s="60"/>
      <c r="HXK62" s="69"/>
      <c r="HXL62" s="69"/>
      <c r="HXM62" s="69"/>
      <c r="HXN62" s="69"/>
      <c r="HXO62" s="69"/>
      <c r="HXP62" s="69"/>
      <c r="HXQ62" s="69"/>
      <c r="HXR62" s="69"/>
      <c r="HXS62" s="69"/>
      <c r="HXT62" s="69"/>
      <c r="HXU62" s="69"/>
      <c r="HXV62" s="69"/>
      <c r="HXW62" s="69"/>
      <c r="HXX62" s="69"/>
      <c r="HXY62" s="69"/>
      <c r="HXZ62" s="69"/>
      <c r="HYA62" s="69"/>
      <c r="HYB62" s="69"/>
      <c r="HYC62" s="69"/>
      <c r="HYD62" s="69"/>
      <c r="HYE62" s="69"/>
      <c r="HYF62" s="69"/>
      <c r="HYG62" s="69"/>
      <c r="HYH62" s="69"/>
      <c r="HYI62" s="70"/>
      <c r="HYJ62" s="71"/>
      <c r="HYK62" s="72"/>
      <c r="HYL62" s="68" t="s">
        <v>86</v>
      </c>
      <c r="HYM62" s="61">
        <f>SUM(HYM46:HYM60)</f>
        <v>0</v>
      </c>
      <c r="HYN62" s="61"/>
      <c r="HYO62" s="62"/>
      <c r="HYP62" s="62"/>
      <c r="HYQ62" s="63"/>
      <c r="HYR62" s="63"/>
      <c r="HYS62" s="63"/>
      <c r="HYT62" s="62"/>
      <c r="HYU62" s="64"/>
      <c r="HYV62" s="65"/>
      <c r="HYW62" s="66"/>
      <c r="HYX62" s="66"/>
      <c r="HYY62" s="66"/>
      <c r="HYZ62" s="67"/>
      <c r="HZA62" s="59"/>
      <c r="HZB62" s="59"/>
      <c r="HZC62" s="59"/>
      <c r="HZD62" s="59"/>
      <c r="HZE62" s="59"/>
      <c r="HZF62" s="59"/>
      <c r="HZG62" s="59"/>
      <c r="HZH62" s="59"/>
      <c r="HZI62" s="59"/>
      <c r="HZJ62" s="59"/>
      <c r="HZK62" s="59"/>
      <c r="HZL62" s="59"/>
      <c r="HZM62" s="59"/>
      <c r="HZN62" s="59"/>
      <c r="HZO62" s="59"/>
      <c r="HZP62" s="59"/>
      <c r="HZQ62" s="59"/>
      <c r="HZR62" s="59"/>
      <c r="HZS62" s="59"/>
      <c r="HZT62" s="59"/>
      <c r="HZU62" s="60"/>
      <c r="HZV62" s="60"/>
      <c r="HZW62" s="69"/>
      <c r="HZX62" s="69"/>
      <c r="HZY62" s="69"/>
      <c r="HZZ62" s="69"/>
      <c r="IAA62" s="69"/>
      <c r="IAB62" s="69"/>
      <c r="IAC62" s="69"/>
      <c r="IAD62" s="69"/>
      <c r="IAE62" s="69"/>
      <c r="IAF62" s="69"/>
      <c r="IAG62" s="69"/>
      <c r="IAH62" s="69"/>
      <c r="IAI62" s="69"/>
      <c r="IAJ62" s="69"/>
      <c r="IAK62" s="69"/>
      <c r="IAL62" s="69"/>
      <c r="IAM62" s="69"/>
      <c r="IAN62" s="69"/>
      <c r="IAO62" s="69"/>
      <c r="IAP62" s="69"/>
      <c r="IAQ62" s="69"/>
      <c r="IAR62" s="69"/>
      <c r="IAS62" s="69"/>
      <c r="IAT62" s="69"/>
      <c r="IAU62" s="70"/>
      <c r="IAV62" s="71"/>
      <c r="IAW62" s="72"/>
      <c r="IAX62" s="68" t="s">
        <v>86</v>
      </c>
      <c r="IAY62" s="61">
        <f>SUM(IAY46:IAY60)</f>
        <v>0</v>
      </c>
      <c r="IAZ62" s="61"/>
      <c r="IBA62" s="62"/>
      <c r="IBB62" s="62"/>
      <c r="IBC62" s="63"/>
      <c r="IBD62" s="63"/>
      <c r="IBE62" s="63"/>
      <c r="IBF62" s="62"/>
      <c r="IBG62" s="64"/>
      <c r="IBH62" s="65"/>
      <c r="IBI62" s="66"/>
      <c r="IBJ62" s="66"/>
      <c r="IBK62" s="66"/>
      <c r="IBL62" s="67"/>
      <c r="IBM62" s="59"/>
      <c r="IBN62" s="59"/>
      <c r="IBO62" s="59"/>
      <c r="IBP62" s="59"/>
      <c r="IBQ62" s="59"/>
      <c r="IBR62" s="59"/>
      <c r="IBS62" s="59"/>
      <c r="IBT62" s="59"/>
      <c r="IBU62" s="59"/>
      <c r="IBV62" s="59"/>
      <c r="IBW62" s="59"/>
      <c r="IBX62" s="59"/>
      <c r="IBY62" s="59"/>
      <c r="IBZ62" s="59"/>
      <c r="ICA62" s="59"/>
      <c r="ICB62" s="59"/>
      <c r="ICC62" s="59"/>
      <c r="ICD62" s="59"/>
      <c r="ICE62" s="59"/>
      <c r="ICF62" s="59"/>
      <c r="ICG62" s="60"/>
      <c r="ICH62" s="60"/>
      <c r="ICI62" s="69"/>
      <c r="ICJ62" s="69"/>
      <c r="ICK62" s="69"/>
      <c r="ICL62" s="69"/>
      <c r="ICM62" s="69"/>
      <c r="ICN62" s="69"/>
      <c r="ICO62" s="69"/>
      <c r="ICP62" s="69"/>
      <c r="ICQ62" s="69"/>
      <c r="ICR62" s="69"/>
      <c r="ICS62" s="69"/>
      <c r="ICT62" s="69"/>
      <c r="ICU62" s="69"/>
      <c r="ICV62" s="69"/>
      <c r="ICW62" s="69"/>
      <c r="ICX62" s="69"/>
      <c r="ICY62" s="69"/>
      <c r="ICZ62" s="69"/>
      <c r="IDA62" s="69"/>
      <c r="IDB62" s="69"/>
      <c r="IDC62" s="69"/>
      <c r="IDD62" s="69"/>
      <c r="IDE62" s="69"/>
      <c r="IDF62" s="69"/>
      <c r="IDG62" s="70"/>
      <c r="IDH62" s="71"/>
      <c r="IDI62" s="72"/>
      <c r="IDJ62" s="68" t="s">
        <v>86</v>
      </c>
      <c r="IDK62" s="61">
        <f>SUM(IDK46:IDK60)</f>
        <v>0</v>
      </c>
      <c r="IDL62" s="61"/>
      <c r="IDM62" s="62"/>
      <c r="IDN62" s="62"/>
      <c r="IDO62" s="63"/>
      <c r="IDP62" s="63"/>
      <c r="IDQ62" s="63"/>
      <c r="IDR62" s="62"/>
      <c r="IDS62" s="64"/>
      <c r="IDT62" s="65"/>
      <c r="IDU62" s="66"/>
      <c r="IDV62" s="66"/>
      <c r="IDW62" s="66"/>
      <c r="IDX62" s="67"/>
      <c r="IDY62" s="59"/>
      <c r="IDZ62" s="59"/>
      <c r="IEA62" s="59"/>
      <c r="IEB62" s="59"/>
      <c r="IEC62" s="59"/>
      <c r="IED62" s="59"/>
      <c r="IEE62" s="59"/>
      <c r="IEF62" s="59"/>
      <c r="IEG62" s="59"/>
      <c r="IEH62" s="59"/>
      <c r="IEI62" s="59"/>
      <c r="IEJ62" s="59"/>
      <c r="IEK62" s="59"/>
      <c r="IEL62" s="59"/>
      <c r="IEM62" s="59"/>
      <c r="IEN62" s="59"/>
      <c r="IEO62" s="59"/>
      <c r="IEP62" s="59"/>
      <c r="IEQ62" s="59"/>
      <c r="IER62" s="59"/>
      <c r="IES62" s="60"/>
      <c r="IET62" s="60"/>
      <c r="IEU62" s="69"/>
      <c r="IEV62" s="69"/>
      <c r="IEW62" s="69"/>
      <c r="IEX62" s="69"/>
      <c r="IEY62" s="69"/>
      <c r="IEZ62" s="69"/>
      <c r="IFA62" s="69"/>
      <c r="IFB62" s="69"/>
      <c r="IFC62" s="69"/>
      <c r="IFD62" s="69"/>
      <c r="IFE62" s="69"/>
      <c r="IFF62" s="69"/>
      <c r="IFG62" s="69"/>
      <c r="IFH62" s="69"/>
      <c r="IFI62" s="69"/>
      <c r="IFJ62" s="69"/>
      <c r="IFK62" s="69"/>
      <c r="IFL62" s="69"/>
      <c r="IFM62" s="69"/>
      <c r="IFN62" s="69"/>
      <c r="IFO62" s="69"/>
      <c r="IFP62" s="69"/>
      <c r="IFQ62" s="69"/>
      <c r="IFR62" s="69"/>
      <c r="IFS62" s="70"/>
      <c r="IFT62" s="71"/>
      <c r="IFU62" s="72"/>
      <c r="IFV62" s="68" t="s">
        <v>86</v>
      </c>
      <c r="IFW62" s="61">
        <f>SUM(IFW46:IFW60)</f>
        <v>0</v>
      </c>
      <c r="IFX62" s="61"/>
      <c r="IFY62" s="62"/>
      <c r="IFZ62" s="62"/>
      <c r="IGA62" s="63"/>
      <c r="IGB62" s="63"/>
      <c r="IGC62" s="63"/>
      <c r="IGD62" s="62"/>
      <c r="IGE62" s="64"/>
      <c r="IGF62" s="65"/>
      <c r="IGG62" s="66"/>
      <c r="IGH62" s="66"/>
      <c r="IGI62" s="66"/>
      <c r="IGJ62" s="67"/>
      <c r="IGK62" s="59"/>
      <c r="IGL62" s="59"/>
      <c r="IGM62" s="59"/>
      <c r="IGN62" s="59"/>
      <c r="IGO62" s="59"/>
      <c r="IGP62" s="59"/>
      <c r="IGQ62" s="59"/>
      <c r="IGR62" s="59"/>
      <c r="IGS62" s="59"/>
      <c r="IGT62" s="59"/>
      <c r="IGU62" s="59"/>
      <c r="IGV62" s="59"/>
      <c r="IGW62" s="59"/>
      <c r="IGX62" s="59"/>
      <c r="IGY62" s="59"/>
      <c r="IGZ62" s="59"/>
      <c r="IHA62" s="59"/>
      <c r="IHB62" s="59"/>
      <c r="IHC62" s="59"/>
      <c r="IHD62" s="59"/>
      <c r="IHE62" s="60"/>
      <c r="IHF62" s="60"/>
      <c r="IHG62" s="69"/>
      <c r="IHH62" s="69"/>
      <c r="IHI62" s="69"/>
      <c r="IHJ62" s="69"/>
      <c r="IHK62" s="69"/>
      <c r="IHL62" s="69"/>
      <c r="IHM62" s="69"/>
      <c r="IHN62" s="69"/>
      <c r="IHO62" s="69"/>
      <c r="IHP62" s="69"/>
      <c r="IHQ62" s="69"/>
      <c r="IHR62" s="69"/>
      <c r="IHS62" s="69"/>
      <c r="IHT62" s="69"/>
      <c r="IHU62" s="69"/>
      <c r="IHV62" s="69"/>
      <c r="IHW62" s="69"/>
      <c r="IHX62" s="69"/>
      <c r="IHY62" s="69"/>
      <c r="IHZ62" s="69"/>
      <c r="IIA62" s="69"/>
      <c r="IIB62" s="69"/>
      <c r="IIC62" s="69"/>
      <c r="IID62" s="69"/>
      <c r="IIE62" s="70"/>
      <c r="IIF62" s="71"/>
      <c r="IIG62" s="72"/>
      <c r="IIH62" s="68" t="s">
        <v>86</v>
      </c>
      <c r="III62" s="61">
        <f>SUM(III46:III60)</f>
        <v>0</v>
      </c>
      <c r="IIJ62" s="61"/>
      <c r="IIK62" s="62"/>
      <c r="IIL62" s="62"/>
      <c r="IIM62" s="63"/>
      <c r="IIN62" s="63"/>
      <c r="IIO62" s="63"/>
      <c r="IIP62" s="62"/>
      <c r="IIQ62" s="64"/>
      <c r="IIR62" s="65"/>
      <c r="IIS62" s="66"/>
      <c r="IIT62" s="66"/>
      <c r="IIU62" s="66"/>
      <c r="IIV62" s="67"/>
      <c r="IIW62" s="59"/>
      <c r="IIX62" s="59"/>
      <c r="IIY62" s="59"/>
      <c r="IIZ62" s="59"/>
      <c r="IJA62" s="59"/>
      <c r="IJB62" s="59"/>
      <c r="IJC62" s="59"/>
      <c r="IJD62" s="59"/>
      <c r="IJE62" s="59"/>
      <c r="IJF62" s="59"/>
      <c r="IJG62" s="59"/>
      <c r="IJH62" s="59"/>
      <c r="IJI62" s="59"/>
      <c r="IJJ62" s="59"/>
      <c r="IJK62" s="59"/>
      <c r="IJL62" s="59"/>
      <c r="IJM62" s="59"/>
      <c r="IJN62" s="59"/>
      <c r="IJO62" s="59"/>
      <c r="IJP62" s="59"/>
      <c r="IJQ62" s="60"/>
      <c r="IJR62" s="60"/>
      <c r="IJS62" s="69"/>
      <c r="IJT62" s="69"/>
      <c r="IJU62" s="69"/>
      <c r="IJV62" s="69"/>
      <c r="IJW62" s="69"/>
      <c r="IJX62" s="69"/>
      <c r="IJY62" s="69"/>
      <c r="IJZ62" s="69"/>
      <c r="IKA62" s="69"/>
      <c r="IKB62" s="69"/>
      <c r="IKC62" s="69"/>
      <c r="IKD62" s="69"/>
      <c r="IKE62" s="69"/>
      <c r="IKF62" s="69"/>
      <c r="IKG62" s="69"/>
      <c r="IKH62" s="69"/>
      <c r="IKI62" s="69"/>
      <c r="IKJ62" s="69"/>
      <c r="IKK62" s="69"/>
      <c r="IKL62" s="69"/>
      <c r="IKM62" s="69"/>
      <c r="IKN62" s="69"/>
      <c r="IKO62" s="69"/>
      <c r="IKP62" s="69"/>
      <c r="IKQ62" s="70"/>
      <c r="IKR62" s="71"/>
      <c r="IKS62" s="72"/>
      <c r="IKT62" s="68" t="s">
        <v>86</v>
      </c>
      <c r="IKU62" s="61">
        <f>SUM(IKU46:IKU60)</f>
        <v>0</v>
      </c>
      <c r="IKV62" s="61"/>
      <c r="IKW62" s="62"/>
      <c r="IKX62" s="62"/>
      <c r="IKY62" s="63"/>
      <c r="IKZ62" s="63"/>
      <c r="ILA62" s="63"/>
      <c r="ILB62" s="62"/>
      <c r="ILC62" s="64"/>
      <c r="ILD62" s="65"/>
      <c r="ILE62" s="66"/>
      <c r="ILF62" s="66"/>
      <c r="ILG62" s="66"/>
      <c r="ILH62" s="67"/>
      <c r="ILI62" s="59"/>
      <c r="ILJ62" s="59"/>
      <c r="ILK62" s="59"/>
      <c r="ILL62" s="59"/>
      <c r="ILM62" s="59"/>
      <c r="ILN62" s="59"/>
      <c r="ILO62" s="59"/>
      <c r="ILP62" s="59"/>
      <c r="ILQ62" s="59"/>
      <c r="ILR62" s="59"/>
      <c r="ILS62" s="59"/>
      <c r="ILT62" s="59"/>
      <c r="ILU62" s="59"/>
      <c r="ILV62" s="59"/>
      <c r="ILW62" s="59"/>
      <c r="ILX62" s="59"/>
      <c r="ILY62" s="59"/>
      <c r="ILZ62" s="59"/>
      <c r="IMA62" s="59"/>
      <c r="IMB62" s="59"/>
      <c r="IMC62" s="60"/>
      <c r="IMD62" s="60"/>
      <c r="IME62" s="69"/>
      <c r="IMF62" s="69"/>
      <c r="IMG62" s="69"/>
      <c r="IMH62" s="69"/>
      <c r="IMI62" s="69"/>
      <c r="IMJ62" s="69"/>
      <c r="IMK62" s="69"/>
      <c r="IML62" s="69"/>
      <c r="IMM62" s="69"/>
      <c r="IMN62" s="69"/>
      <c r="IMO62" s="69"/>
      <c r="IMP62" s="69"/>
      <c r="IMQ62" s="69"/>
      <c r="IMR62" s="69"/>
      <c r="IMS62" s="69"/>
      <c r="IMT62" s="69"/>
      <c r="IMU62" s="69"/>
      <c r="IMV62" s="69"/>
      <c r="IMW62" s="69"/>
      <c r="IMX62" s="69"/>
      <c r="IMY62" s="69"/>
      <c r="IMZ62" s="69"/>
      <c r="INA62" s="69"/>
      <c r="INB62" s="69"/>
      <c r="INC62" s="70"/>
      <c r="IND62" s="71"/>
      <c r="INE62" s="72"/>
      <c r="INF62" s="68" t="s">
        <v>86</v>
      </c>
      <c r="ING62" s="61">
        <f>SUM(ING46:ING60)</f>
        <v>0</v>
      </c>
      <c r="INH62" s="61"/>
      <c r="INI62" s="62"/>
      <c r="INJ62" s="62"/>
      <c r="INK62" s="63"/>
      <c r="INL62" s="63"/>
      <c r="INM62" s="63"/>
      <c r="INN62" s="62"/>
      <c r="INO62" s="64"/>
      <c r="INP62" s="65"/>
      <c r="INQ62" s="66"/>
      <c r="INR62" s="66"/>
      <c r="INS62" s="66"/>
      <c r="INT62" s="67"/>
      <c r="INU62" s="59"/>
      <c r="INV62" s="59"/>
      <c r="INW62" s="59"/>
      <c r="INX62" s="59"/>
      <c r="INY62" s="59"/>
      <c r="INZ62" s="59"/>
      <c r="IOA62" s="59"/>
      <c r="IOB62" s="59"/>
      <c r="IOC62" s="59"/>
      <c r="IOD62" s="59"/>
      <c r="IOE62" s="59"/>
      <c r="IOF62" s="59"/>
      <c r="IOG62" s="59"/>
      <c r="IOH62" s="59"/>
      <c r="IOI62" s="59"/>
      <c r="IOJ62" s="59"/>
      <c r="IOK62" s="59"/>
      <c r="IOL62" s="59"/>
      <c r="IOM62" s="59"/>
      <c r="ION62" s="59"/>
      <c r="IOO62" s="60"/>
      <c r="IOP62" s="60"/>
      <c r="IOQ62" s="69"/>
      <c r="IOR62" s="69"/>
      <c r="IOS62" s="69"/>
      <c r="IOT62" s="69"/>
      <c r="IOU62" s="69"/>
      <c r="IOV62" s="69"/>
      <c r="IOW62" s="69"/>
      <c r="IOX62" s="69"/>
      <c r="IOY62" s="69"/>
      <c r="IOZ62" s="69"/>
      <c r="IPA62" s="69"/>
      <c r="IPB62" s="69"/>
      <c r="IPC62" s="69"/>
      <c r="IPD62" s="69"/>
      <c r="IPE62" s="69"/>
      <c r="IPF62" s="69"/>
      <c r="IPG62" s="69"/>
      <c r="IPH62" s="69"/>
      <c r="IPI62" s="69"/>
      <c r="IPJ62" s="69"/>
      <c r="IPK62" s="69"/>
      <c r="IPL62" s="69"/>
      <c r="IPM62" s="69"/>
      <c r="IPN62" s="69"/>
      <c r="IPO62" s="70"/>
      <c r="IPP62" s="71"/>
      <c r="IPQ62" s="72"/>
      <c r="IPR62" s="68" t="s">
        <v>86</v>
      </c>
      <c r="IPS62" s="61">
        <f>SUM(IPS46:IPS60)</f>
        <v>0</v>
      </c>
      <c r="IPT62" s="61"/>
      <c r="IPU62" s="62"/>
      <c r="IPV62" s="62"/>
      <c r="IPW62" s="63"/>
      <c r="IPX62" s="63"/>
      <c r="IPY62" s="63"/>
      <c r="IPZ62" s="62"/>
      <c r="IQA62" s="64"/>
      <c r="IQB62" s="65"/>
      <c r="IQC62" s="66"/>
      <c r="IQD62" s="66"/>
      <c r="IQE62" s="66"/>
      <c r="IQF62" s="67"/>
      <c r="IQG62" s="59"/>
      <c r="IQH62" s="59"/>
      <c r="IQI62" s="59"/>
      <c r="IQJ62" s="59"/>
      <c r="IQK62" s="59"/>
      <c r="IQL62" s="59"/>
      <c r="IQM62" s="59"/>
      <c r="IQN62" s="59"/>
      <c r="IQO62" s="59"/>
      <c r="IQP62" s="59"/>
      <c r="IQQ62" s="59"/>
      <c r="IQR62" s="59"/>
      <c r="IQS62" s="59"/>
      <c r="IQT62" s="59"/>
      <c r="IQU62" s="59"/>
      <c r="IQV62" s="59"/>
      <c r="IQW62" s="59"/>
      <c r="IQX62" s="59"/>
      <c r="IQY62" s="59"/>
      <c r="IQZ62" s="59"/>
      <c r="IRA62" s="60"/>
      <c r="IRB62" s="60"/>
      <c r="IRC62" s="69"/>
      <c r="IRD62" s="69"/>
      <c r="IRE62" s="69"/>
      <c r="IRF62" s="69"/>
      <c r="IRG62" s="69"/>
      <c r="IRH62" s="69"/>
      <c r="IRI62" s="69"/>
      <c r="IRJ62" s="69"/>
      <c r="IRK62" s="69"/>
      <c r="IRL62" s="69"/>
      <c r="IRM62" s="69"/>
      <c r="IRN62" s="69"/>
      <c r="IRO62" s="69"/>
      <c r="IRP62" s="69"/>
      <c r="IRQ62" s="69"/>
      <c r="IRR62" s="69"/>
      <c r="IRS62" s="69"/>
      <c r="IRT62" s="69"/>
      <c r="IRU62" s="69"/>
      <c r="IRV62" s="69"/>
      <c r="IRW62" s="69"/>
      <c r="IRX62" s="69"/>
      <c r="IRY62" s="69"/>
      <c r="IRZ62" s="69"/>
      <c r="ISA62" s="70"/>
      <c r="ISB62" s="71"/>
      <c r="ISC62" s="72"/>
      <c r="ISD62" s="68" t="s">
        <v>86</v>
      </c>
      <c r="ISE62" s="61">
        <f>SUM(ISE46:ISE60)</f>
        <v>0</v>
      </c>
      <c r="ISF62" s="61"/>
      <c r="ISG62" s="62"/>
      <c r="ISH62" s="62"/>
      <c r="ISI62" s="63"/>
      <c r="ISJ62" s="63"/>
      <c r="ISK62" s="63"/>
      <c r="ISL62" s="62"/>
      <c r="ISM62" s="64"/>
      <c r="ISN62" s="65"/>
      <c r="ISO62" s="66"/>
      <c r="ISP62" s="66"/>
      <c r="ISQ62" s="66"/>
      <c r="ISR62" s="67"/>
      <c r="ISS62" s="59"/>
      <c r="IST62" s="59"/>
      <c r="ISU62" s="59"/>
      <c r="ISV62" s="59"/>
      <c r="ISW62" s="59"/>
      <c r="ISX62" s="59"/>
      <c r="ISY62" s="59"/>
      <c r="ISZ62" s="59"/>
      <c r="ITA62" s="59"/>
      <c r="ITB62" s="59"/>
      <c r="ITC62" s="59"/>
      <c r="ITD62" s="59"/>
      <c r="ITE62" s="59"/>
      <c r="ITF62" s="59"/>
      <c r="ITG62" s="59"/>
      <c r="ITH62" s="59"/>
      <c r="ITI62" s="59"/>
      <c r="ITJ62" s="59"/>
      <c r="ITK62" s="59"/>
      <c r="ITL62" s="59"/>
      <c r="ITM62" s="60"/>
      <c r="ITN62" s="60"/>
      <c r="ITO62" s="69"/>
      <c r="ITP62" s="69"/>
      <c r="ITQ62" s="69"/>
      <c r="ITR62" s="69"/>
      <c r="ITS62" s="69"/>
      <c r="ITT62" s="69"/>
      <c r="ITU62" s="69"/>
      <c r="ITV62" s="69"/>
      <c r="ITW62" s="69"/>
      <c r="ITX62" s="69"/>
      <c r="ITY62" s="69"/>
      <c r="ITZ62" s="69"/>
      <c r="IUA62" s="69"/>
      <c r="IUB62" s="69"/>
      <c r="IUC62" s="69"/>
      <c r="IUD62" s="69"/>
      <c r="IUE62" s="69"/>
      <c r="IUF62" s="69"/>
      <c r="IUG62" s="69"/>
      <c r="IUH62" s="69"/>
      <c r="IUI62" s="69"/>
      <c r="IUJ62" s="69"/>
      <c r="IUK62" s="69"/>
      <c r="IUL62" s="69"/>
      <c r="IUM62" s="70"/>
      <c r="IUN62" s="71"/>
      <c r="IUO62" s="72"/>
      <c r="IUP62" s="68" t="s">
        <v>86</v>
      </c>
      <c r="IUQ62" s="61">
        <f>SUM(IUQ46:IUQ60)</f>
        <v>0</v>
      </c>
      <c r="IUR62" s="61"/>
      <c r="IUS62" s="62"/>
      <c r="IUT62" s="62"/>
      <c r="IUU62" s="63"/>
      <c r="IUV62" s="63"/>
      <c r="IUW62" s="63"/>
      <c r="IUX62" s="62"/>
      <c r="IUY62" s="64"/>
      <c r="IUZ62" s="65"/>
      <c r="IVA62" s="66"/>
      <c r="IVB62" s="66"/>
      <c r="IVC62" s="66"/>
      <c r="IVD62" s="67"/>
      <c r="IVE62" s="59"/>
      <c r="IVF62" s="59"/>
      <c r="IVG62" s="59"/>
      <c r="IVH62" s="59"/>
      <c r="IVI62" s="59"/>
      <c r="IVJ62" s="59"/>
      <c r="IVK62" s="59"/>
      <c r="IVL62" s="59"/>
      <c r="IVM62" s="59"/>
      <c r="IVN62" s="59"/>
      <c r="IVO62" s="59"/>
      <c r="IVP62" s="59"/>
      <c r="IVQ62" s="59"/>
      <c r="IVR62" s="59"/>
      <c r="IVS62" s="59"/>
      <c r="IVT62" s="59"/>
      <c r="IVU62" s="59"/>
      <c r="IVV62" s="59"/>
      <c r="IVW62" s="59"/>
      <c r="IVX62" s="59"/>
      <c r="IVY62" s="60"/>
      <c r="IVZ62" s="60"/>
      <c r="IWA62" s="69"/>
      <c r="IWB62" s="69"/>
      <c r="IWC62" s="69"/>
      <c r="IWD62" s="69"/>
      <c r="IWE62" s="69"/>
      <c r="IWF62" s="69"/>
      <c r="IWG62" s="69"/>
      <c r="IWH62" s="69"/>
      <c r="IWI62" s="69"/>
      <c r="IWJ62" s="69"/>
      <c r="IWK62" s="69"/>
      <c r="IWL62" s="69"/>
      <c r="IWM62" s="69"/>
      <c r="IWN62" s="69"/>
      <c r="IWO62" s="69"/>
      <c r="IWP62" s="69"/>
      <c r="IWQ62" s="69"/>
      <c r="IWR62" s="69"/>
      <c r="IWS62" s="69"/>
      <c r="IWT62" s="69"/>
      <c r="IWU62" s="69"/>
      <c r="IWV62" s="69"/>
      <c r="IWW62" s="69"/>
      <c r="IWX62" s="69"/>
      <c r="IWY62" s="70"/>
      <c r="IWZ62" s="71"/>
      <c r="IXA62" s="72"/>
      <c r="IXB62" s="68" t="s">
        <v>86</v>
      </c>
      <c r="IXC62" s="61">
        <f>SUM(IXC46:IXC60)</f>
        <v>0</v>
      </c>
      <c r="IXD62" s="61"/>
      <c r="IXE62" s="62"/>
      <c r="IXF62" s="62"/>
      <c r="IXG62" s="63"/>
      <c r="IXH62" s="63"/>
      <c r="IXI62" s="63"/>
      <c r="IXJ62" s="62"/>
      <c r="IXK62" s="64"/>
      <c r="IXL62" s="65"/>
      <c r="IXM62" s="66"/>
      <c r="IXN62" s="66"/>
      <c r="IXO62" s="66"/>
      <c r="IXP62" s="67"/>
      <c r="IXQ62" s="59"/>
      <c r="IXR62" s="59"/>
      <c r="IXS62" s="59"/>
      <c r="IXT62" s="59"/>
      <c r="IXU62" s="59"/>
      <c r="IXV62" s="59"/>
      <c r="IXW62" s="59"/>
      <c r="IXX62" s="59"/>
      <c r="IXY62" s="59"/>
      <c r="IXZ62" s="59"/>
      <c r="IYA62" s="59"/>
      <c r="IYB62" s="59"/>
      <c r="IYC62" s="59"/>
      <c r="IYD62" s="59"/>
      <c r="IYE62" s="59"/>
      <c r="IYF62" s="59"/>
      <c r="IYG62" s="59"/>
      <c r="IYH62" s="59"/>
      <c r="IYI62" s="59"/>
      <c r="IYJ62" s="59"/>
      <c r="IYK62" s="60"/>
      <c r="IYL62" s="60"/>
      <c r="IYM62" s="69"/>
      <c r="IYN62" s="69"/>
      <c r="IYO62" s="69"/>
      <c r="IYP62" s="69"/>
      <c r="IYQ62" s="69"/>
      <c r="IYR62" s="69"/>
      <c r="IYS62" s="69"/>
      <c r="IYT62" s="69"/>
      <c r="IYU62" s="69"/>
      <c r="IYV62" s="69"/>
      <c r="IYW62" s="69"/>
      <c r="IYX62" s="69"/>
      <c r="IYY62" s="69"/>
      <c r="IYZ62" s="69"/>
      <c r="IZA62" s="69"/>
      <c r="IZB62" s="69"/>
      <c r="IZC62" s="69"/>
      <c r="IZD62" s="69"/>
      <c r="IZE62" s="69"/>
      <c r="IZF62" s="69"/>
      <c r="IZG62" s="69"/>
      <c r="IZH62" s="69"/>
      <c r="IZI62" s="69"/>
      <c r="IZJ62" s="69"/>
      <c r="IZK62" s="70"/>
      <c r="IZL62" s="71"/>
      <c r="IZM62" s="72"/>
      <c r="IZN62" s="68" t="s">
        <v>86</v>
      </c>
      <c r="IZO62" s="61">
        <f>SUM(IZO46:IZO60)</f>
        <v>0</v>
      </c>
      <c r="IZP62" s="61"/>
      <c r="IZQ62" s="62"/>
      <c r="IZR62" s="62"/>
      <c r="IZS62" s="63"/>
      <c r="IZT62" s="63"/>
      <c r="IZU62" s="63"/>
      <c r="IZV62" s="62"/>
      <c r="IZW62" s="64"/>
      <c r="IZX62" s="65"/>
      <c r="IZY62" s="66"/>
      <c r="IZZ62" s="66"/>
      <c r="JAA62" s="66"/>
      <c r="JAB62" s="67"/>
      <c r="JAC62" s="59"/>
      <c r="JAD62" s="59"/>
      <c r="JAE62" s="59"/>
      <c r="JAF62" s="59"/>
      <c r="JAG62" s="59"/>
      <c r="JAH62" s="59"/>
      <c r="JAI62" s="59"/>
      <c r="JAJ62" s="59"/>
      <c r="JAK62" s="59"/>
      <c r="JAL62" s="59"/>
      <c r="JAM62" s="59"/>
      <c r="JAN62" s="59"/>
      <c r="JAO62" s="59"/>
      <c r="JAP62" s="59"/>
      <c r="JAQ62" s="59"/>
      <c r="JAR62" s="59"/>
      <c r="JAS62" s="59"/>
      <c r="JAT62" s="59"/>
      <c r="JAU62" s="59"/>
      <c r="JAV62" s="59"/>
      <c r="JAW62" s="60"/>
      <c r="JAX62" s="60"/>
      <c r="JAY62" s="69"/>
      <c r="JAZ62" s="69"/>
      <c r="JBA62" s="69"/>
      <c r="JBB62" s="69"/>
      <c r="JBC62" s="69"/>
      <c r="JBD62" s="69"/>
      <c r="JBE62" s="69"/>
      <c r="JBF62" s="69"/>
      <c r="JBG62" s="69"/>
      <c r="JBH62" s="69"/>
      <c r="JBI62" s="69"/>
      <c r="JBJ62" s="69"/>
      <c r="JBK62" s="69"/>
      <c r="JBL62" s="69"/>
      <c r="JBM62" s="69"/>
      <c r="JBN62" s="69"/>
      <c r="JBO62" s="69"/>
      <c r="JBP62" s="69"/>
      <c r="JBQ62" s="69"/>
      <c r="JBR62" s="69"/>
      <c r="JBS62" s="69"/>
      <c r="JBT62" s="69"/>
      <c r="JBU62" s="69"/>
      <c r="JBV62" s="69"/>
      <c r="JBW62" s="70"/>
      <c r="JBX62" s="71"/>
      <c r="JBY62" s="72"/>
      <c r="JBZ62" s="68" t="s">
        <v>86</v>
      </c>
      <c r="JCA62" s="61">
        <f>SUM(JCA46:JCA60)</f>
        <v>0</v>
      </c>
      <c r="JCB62" s="61"/>
      <c r="JCC62" s="62"/>
      <c r="JCD62" s="62"/>
      <c r="JCE62" s="63"/>
      <c r="JCF62" s="63"/>
      <c r="JCG62" s="63"/>
      <c r="JCH62" s="62"/>
      <c r="JCI62" s="64"/>
      <c r="JCJ62" s="65"/>
      <c r="JCK62" s="66"/>
      <c r="JCL62" s="66"/>
      <c r="JCM62" s="66"/>
      <c r="JCN62" s="67"/>
      <c r="JCO62" s="59"/>
      <c r="JCP62" s="59"/>
      <c r="JCQ62" s="59"/>
      <c r="JCR62" s="59"/>
      <c r="JCS62" s="59"/>
      <c r="JCT62" s="59"/>
      <c r="JCU62" s="59"/>
      <c r="JCV62" s="59"/>
      <c r="JCW62" s="59"/>
      <c r="JCX62" s="59"/>
      <c r="JCY62" s="59"/>
      <c r="JCZ62" s="59"/>
      <c r="JDA62" s="59"/>
      <c r="JDB62" s="59"/>
      <c r="JDC62" s="59"/>
      <c r="JDD62" s="59"/>
      <c r="JDE62" s="59"/>
      <c r="JDF62" s="59"/>
      <c r="JDG62" s="59"/>
      <c r="JDH62" s="59"/>
      <c r="JDI62" s="60"/>
      <c r="JDJ62" s="60"/>
      <c r="JDK62" s="69"/>
      <c r="JDL62" s="69"/>
      <c r="JDM62" s="69"/>
      <c r="JDN62" s="69"/>
      <c r="JDO62" s="69"/>
      <c r="JDP62" s="69"/>
      <c r="JDQ62" s="69"/>
      <c r="JDR62" s="69"/>
      <c r="JDS62" s="69"/>
      <c r="JDT62" s="69"/>
      <c r="JDU62" s="69"/>
      <c r="JDV62" s="69"/>
      <c r="JDW62" s="69"/>
      <c r="JDX62" s="69"/>
      <c r="JDY62" s="69"/>
      <c r="JDZ62" s="69"/>
      <c r="JEA62" s="69"/>
      <c r="JEB62" s="69"/>
      <c r="JEC62" s="69"/>
      <c r="JED62" s="69"/>
      <c r="JEE62" s="69"/>
      <c r="JEF62" s="69"/>
      <c r="JEG62" s="69"/>
      <c r="JEH62" s="69"/>
      <c r="JEI62" s="70"/>
      <c r="JEJ62" s="71"/>
      <c r="JEK62" s="72"/>
      <c r="JEL62" s="68" t="s">
        <v>86</v>
      </c>
      <c r="JEM62" s="61">
        <f>SUM(JEM46:JEM60)</f>
        <v>0</v>
      </c>
      <c r="JEN62" s="61"/>
      <c r="JEO62" s="62"/>
      <c r="JEP62" s="62"/>
      <c r="JEQ62" s="63"/>
      <c r="JER62" s="63"/>
      <c r="JES62" s="63"/>
      <c r="JET62" s="62"/>
      <c r="JEU62" s="64"/>
      <c r="JEV62" s="65"/>
      <c r="JEW62" s="66"/>
      <c r="JEX62" s="66"/>
      <c r="JEY62" s="66"/>
      <c r="JEZ62" s="67"/>
      <c r="JFA62" s="59"/>
      <c r="JFB62" s="59"/>
      <c r="JFC62" s="59"/>
      <c r="JFD62" s="59"/>
      <c r="JFE62" s="59"/>
      <c r="JFF62" s="59"/>
      <c r="JFG62" s="59"/>
      <c r="JFH62" s="59"/>
      <c r="JFI62" s="59"/>
      <c r="JFJ62" s="59"/>
      <c r="JFK62" s="59"/>
      <c r="JFL62" s="59"/>
      <c r="JFM62" s="59"/>
      <c r="JFN62" s="59"/>
      <c r="JFO62" s="59"/>
      <c r="JFP62" s="59"/>
      <c r="JFQ62" s="59"/>
      <c r="JFR62" s="59"/>
      <c r="JFS62" s="59"/>
      <c r="JFT62" s="59"/>
      <c r="JFU62" s="60"/>
      <c r="JFV62" s="60"/>
      <c r="JFW62" s="69"/>
      <c r="JFX62" s="69"/>
      <c r="JFY62" s="69"/>
      <c r="JFZ62" s="69"/>
      <c r="JGA62" s="69"/>
      <c r="JGB62" s="69"/>
      <c r="JGC62" s="69"/>
      <c r="JGD62" s="69"/>
      <c r="JGE62" s="69"/>
      <c r="JGF62" s="69"/>
      <c r="JGG62" s="69"/>
      <c r="JGH62" s="69"/>
      <c r="JGI62" s="69"/>
      <c r="JGJ62" s="69"/>
      <c r="JGK62" s="69"/>
      <c r="JGL62" s="69"/>
      <c r="JGM62" s="69"/>
      <c r="JGN62" s="69"/>
      <c r="JGO62" s="69"/>
      <c r="JGP62" s="69"/>
      <c r="JGQ62" s="69"/>
      <c r="JGR62" s="69"/>
      <c r="JGS62" s="69"/>
      <c r="JGT62" s="69"/>
      <c r="JGU62" s="70"/>
      <c r="JGV62" s="71"/>
      <c r="JGW62" s="72"/>
      <c r="JGX62" s="68" t="s">
        <v>86</v>
      </c>
      <c r="JGY62" s="61">
        <f>SUM(JGY46:JGY60)</f>
        <v>0</v>
      </c>
      <c r="JGZ62" s="61"/>
      <c r="JHA62" s="62"/>
      <c r="JHB62" s="62"/>
      <c r="JHC62" s="63"/>
      <c r="JHD62" s="63"/>
      <c r="JHE62" s="63"/>
      <c r="JHF62" s="62"/>
      <c r="JHG62" s="64"/>
      <c r="JHH62" s="65"/>
      <c r="JHI62" s="66"/>
      <c r="JHJ62" s="66"/>
      <c r="JHK62" s="66"/>
      <c r="JHL62" s="67"/>
      <c r="JHM62" s="59"/>
      <c r="JHN62" s="59"/>
      <c r="JHO62" s="59"/>
      <c r="JHP62" s="59"/>
      <c r="JHQ62" s="59"/>
      <c r="JHR62" s="59"/>
      <c r="JHS62" s="59"/>
      <c r="JHT62" s="59"/>
      <c r="JHU62" s="59"/>
      <c r="JHV62" s="59"/>
      <c r="JHW62" s="59"/>
      <c r="JHX62" s="59"/>
      <c r="JHY62" s="59"/>
      <c r="JHZ62" s="59"/>
      <c r="JIA62" s="59"/>
      <c r="JIB62" s="59"/>
      <c r="JIC62" s="59"/>
      <c r="JID62" s="59"/>
      <c r="JIE62" s="59"/>
      <c r="JIF62" s="59"/>
      <c r="JIG62" s="60"/>
      <c r="JIH62" s="60"/>
      <c r="JII62" s="69"/>
      <c r="JIJ62" s="69"/>
      <c r="JIK62" s="69"/>
      <c r="JIL62" s="69"/>
      <c r="JIM62" s="69"/>
      <c r="JIN62" s="69"/>
      <c r="JIO62" s="69"/>
      <c r="JIP62" s="69"/>
      <c r="JIQ62" s="69"/>
      <c r="JIR62" s="69"/>
      <c r="JIS62" s="69"/>
      <c r="JIT62" s="69"/>
      <c r="JIU62" s="69"/>
      <c r="JIV62" s="69"/>
      <c r="JIW62" s="69"/>
      <c r="JIX62" s="69"/>
      <c r="JIY62" s="69"/>
      <c r="JIZ62" s="69"/>
      <c r="JJA62" s="69"/>
      <c r="JJB62" s="69"/>
      <c r="JJC62" s="69"/>
      <c r="JJD62" s="69"/>
      <c r="JJE62" s="69"/>
      <c r="JJF62" s="69"/>
      <c r="JJG62" s="70"/>
      <c r="JJH62" s="71"/>
      <c r="JJI62" s="72"/>
      <c r="JJJ62" s="68" t="s">
        <v>86</v>
      </c>
      <c r="JJK62" s="61">
        <f>SUM(JJK46:JJK60)</f>
        <v>0</v>
      </c>
      <c r="JJL62" s="61"/>
      <c r="JJM62" s="62"/>
      <c r="JJN62" s="62"/>
      <c r="JJO62" s="63"/>
      <c r="JJP62" s="63"/>
      <c r="JJQ62" s="63"/>
      <c r="JJR62" s="62"/>
      <c r="JJS62" s="64"/>
      <c r="JJT62" s="65"/>
      <c r="JJU62" s="66"/>
      <c r="JJV62" s="66"/>
      <c r="JJW62" s="66"/>
      <c r="JJX62" s="67"/>
      <c r="JJY62" s="59"/>
      <c r="JJZ62" s="59"/>
      <c r="JKA62" s="59"/>
      <c r="JKB62" s="59"/>
      <c r="JKC62" s="59"/>
      <c r="JKD62" s="59"/>
      <c r="JKE62" s="59"/>
      <c r="JKF62" s="59"/>
      <c r="JKG62" s="59"/>
      <c r="JKH62" s="59"/>
      <c r="JKI62" s="59"/>
      <c r="JKJ62" s="59"/>
      <c r="JKK62" s="59"/>
      <c r="JKL62" s="59"/>
      <c r="JKM62" s="59"/>
      <c r="JKN62" s="59"/>
      <c r="JKO62" s="59"/>
      <c r="JKP62" s="59"/>
      <c r="JKQ62" s="59"/>
      <c r="JKR62" s="59"/>
      <c r="JKS62" s="60"/>
      <c r="JKT62" s="60"/>
      <c r="JKU62" s="69"/>
      <c r="JKV62" s="69"/>
      <c r="JKW62" s="69"/>
      <c r="JKX62" s="69"/>
      <c r="JKY62" s="69"/>
      <c r="JKZ62" s="69"/>
      <c r="JLA62" s="69"/>
      <c r="JLB62" s="69"/>
      <c r="JLC62" s="69"/>
      <c r="JLD62" s="69"/>
      <c r="JLE62" s="69"/>
      <c r="JLF62" s="69"/>
      <c r="JLG62" s="69"/>
      <c r="JLH62" s="69"/>
      <c r="JLI62" s="69"/>
      <c r="JLJ62" s="69"/>
      <c r="JLK62" s="69"/>
      <c r="JLL62" s="69"/>
      <c r="JLM62" s="69"/>
      <c r="JLN62" s="69"/>
      <c r="JLO62" s="69"/>
      <c r="JLP62" s="69"/>
      <c r="JLQ62" s="69"/>
      <c r="JLR62" s="69"/>
      <c r="JLS62" s="70"/>
      <c r="JLT62" s="71"/>
      <c r="JLU62" s="72"/>
      <c r="JLV62" s="68" t="s">
        <v>86</v>
      </c>
      <c r="JLW62" s="61">
        <f>SUM(JLW46:JLW60)</f>
        <v>0</v>
      </c>
      <c r="JLX62" s="61"/>
      <c r="JLY62" s="62"/>
      <c r="JLZ62" s="62"/>
      <c r="JMA62" s="63"/>
      <c r="JMB62" s="63"/>
      <c r="JMC62" s="63"/>
      <c r="JMD62" s="62"/>
      <c r="JME62" s="64"/>
      <c r="JMF62" s="65"/>
      <c r="JMG62" s="66"/>
      <c r="JMH62" s="66"/>
      <c r="JMI62" s="66"/>
      <c r="JMJ62" s="67"/>
      <c r="JMK62" s="59"/>
      <c r="JML62" s="59"/>
      <c r="JMM62" s="59"/>
      <c r="JMN62" s="59"/>
      <c r="JMO62" s="59"/>
      <c r="JMP62" s="59"/>
      <c r="JMQ62" s="59"/>
      <c r="JMR62" s="59"/>
      <c r="JMS62" s="59"/>
      <c r="JMT62" s="59"/>
      <c r="JMU62" s="59"/>
      <c r="JMV62" s="59"/>
      <c r="JMW62" s="59"/>
      <c r="JMX62" s="59"/>
      <c r="JMY62" s="59"/>
      <c r="JMZ62" s="59"/>
      <c r="JNA62" s="59"/>
      <c r="JNB62" s="59"/>
      <c r="JNC62" s="59"/>
      <c r="JND62" s="59"/>
      <c r="JNE62" s="60"/>
      <c r="JNF62" s="60"/>
      <c r="JNG62" s="69"/>
      <c r="JNH62" s="69"/>
      <c r="JNI62" s="69"/>
      <c r="JNJ62" s="69"/>
      <c r="JNK62" s="69"/>
      <c r="JNL62" s="69"/>
      <c r="JNM62" s="69"/>
      <c r="JNN62" s="69"/>
      <c r="JNO62" s="69"/>
      <c r="JNP62" s="69"/>
      <c r="JNQ62" s="69"/>
      <c r="JNR62" s="69"/>
      <c r="JNS62" s="69"/>
      <c r="JNT62" s="69"/>
      <c r="JNU62" s="69"/>
      <c r="JNV62" s="69"/>
      <c r="JNW62" s="69"/>
      <c r="JNX62" s="69"/>
      <c r="JNY62" s="69"/>
      <c r="JNZ62" s="69"/>
      <c r="JOA62" s="69"/>
      <c r="JOB62" s="69"/>
      <c r="JOC62" s="69"/>
      <c r="JOD62" s="69"/>
      <c r="JOE62" s="70"/>
      <c r="JOF62" s="71"/>
      <c r="JOG62" s="72"/>
      <c r="JOH62" s="68" t="s">
        <v>86</v>
      </c>
      <c r="JOI62" s="61">
        <f>SUM(JOI46:JOI60)</f>
        <v>0</v>
      </c>
      <c r="JOJ62" s="61"/>
      <c r="JOK62" s="62"/>
      <c r="JOL62" s="62"/>
      <c r="JOM62" s="63"/>
      <c r="JON62" s="63"/>
      <c r="JOO62" s="63"/>
      <c r="JOP62" s="62"/>
      <c r="JOQ62" s="64"/>
      <c r="JOR62" s="65"/>
      <c r="JOS62" s="66"/>
      <c r="JOT62" s="66"/>
      <c r="JOU62" s="66"/>
      <c r="JOV62" s="67"/>
      <c r="JOW62" s="59"/>
      <c r="JOX62" s="59"/>
      <c r="JOY62" s="59"/>
      <c r="JOZ62" s="59"/>
      <c r="JPA62" s="59"/>
      <c r="JPB62" s="59"/>
      <c r="JPC62" s="59"/>
      <c r="JPD62" s="59"/>
      <c r="JPE62" s="59"/>
      <c r="JPF62" s="59"/>
      <c r="JPG62" s="59"/>
      <c r="JPH62" s="59"/>
      <c r="JPI62" s="59"/>
      <c r="JPJ62" s="59"/>
      <c r="JPK62" s="59"/>
      <c r="JPL62" s="59"/>
      <c r="JPM62" s="59"/>
      <c r="JPN62" s="59"/>
      <c r="JPO62" s="59"/>
      <c r="JPP62" s="59"/>
      <c r="JPQ62" s="60"/>
      <c r="JPR62" s="60"/>
      <c r="JPS62" s="69"/>
      <c r="JPT62" s="69"/>
      <c r="JPU62" s="69"/>
      <c r="JPV62" s="69"/>
      <c r="JPW62" s="69"/>
      <c r="JPX62" s="69"/>
      <c r="JPY62" s="69"/>
      <c r="JPZ62" s="69"/>
      <c r="JQA62" s="69"/>
      <c r="JQB62" s="69"/>
      <c r="JQC62" s="69"/>
      <c r="JQD62" s="69"/>
      <c r="JQE62" s="69"/>
      <c r="JQF62" s="69"/>
      <c r="JQG62" s="69"/>
      <c r="JQH62" s="69"/>
      <c r="JQI62" s="69"/>
      <c r="JQJ62" s="69"/>
      <c r="JQK62" s="69"/>
      <c r="JQL62" s="69"/>
      <c r="JQM62" s="69"/>
      <c r="JQN62" s="69"/>
      <c r="JQO62" s="69"/>
      <c r="JQP62" s="69"/>
      <c r="JQQ62" s="70"/>
      <c r="JQR62" s="71"/>
      <c r="JQS62" s="72"/>
      <c r="JQT62" s="68" t="s">
        <v>86</v>
      </c>
      <c r="JQU62" s="61">
        <f>SUM(JQU46:JQU60)</f>
        <v>0</v>
      </c>
      <c r="JQV62" s="61"/>
      <c r="JQW62" s="62"/>
      <c r="JQX62" s="62"/>
      <c r="JQY62" s="63"/>
      <c r="JQZ62" s="63"/>
      <c r="JRA62" s="63"/>
      <c r="JRB62" s="62"/>
      <c r="JRC62" s="64"/>
      <c r="JRD62" s="65"/>
      <c r="JRE62" s="66"/>
      <c r="JRF62" s="66"/>
      <c r="JRG62" s="66"/>
      <c r="JRH62" s="67"/>
      <c r="JRI62" s="59"/>
      <c r="JRJ62" s="59"/>
      <c r="JRK62" s="59"/>
      <c r="JRL62" s="59"/>
      <c r="JRM62" s="59"/>
      <c r="JRN62" s="59"/>
      <c r="JRO62" s="59"/>
      <c r="JRP62" s="59"/>
      <c r="JRQ62" s="59"/>
      <c r="JRR62" s="59"/>
      <c r="JRS62" s="59"/>
      <c r="JRT62" s="59"/>
      <c r="JRU62" s="59"/>
      <c r="JRV62" s="59"/>
      <c r="JRW62" s="59"/>
      <c r="JRX62" s="59"/>
      <c r="JRY62" s="59"/>
      <c r="JRZ62" s="59"/>
      <c r="JSA62" s="59"/>
      <c r="JSB62" s="59"/>
      <c r="JSC62" s="60"/>
      <c r="JSD62" s="60"/>
      <c r="JSE62" s="69"/>
      <c r="JSF62" s="69"/>
      <c r="JSG62" s="69"/>
      <c r="JSH62" s="69"/>
      <c r="JSI62" s="69"/>
      <c r="JSJ62" s="69"/>
      <c r="JSK62" s="69"/>
      <c r="JSL62" s="69"/>
      <c r="JSM62" s="69"/>
      <c r="JSN62" s="69"/>
      <c r="JSO62" s="69"/>
      <c r="JSP62" s="69"/>
      <c r="JSQ62" s="69"/>
      <c r="JSR62" s="69"/>
      <c r="JSS62" s="69"/>
      <c r="JST62" s="69"/>
      <c r="JSU62" s="69"/>
      <c r="JSV62" s="69"/>
      <c r="JSW62" s="69"/>
      <c r="JSX62" s="69"/>
      <c r="JSY62" s="69"/>
      <c r="JSZ62" s="69"/>
      <c r="JTA62" s="69"/>
      <c r="JTB62" s="69"/>
      <c r="JTC62" s="70"/>
      <c r="JTD62" s="71"/>
      <c r="JTE62" s="72"/>
      <c r="JTF62" s="68" t="s">
        <v>86</v>
      </c>
      <c r="JTG62" s="61">
        <f>SUM(JTG46:JTG60)</f>
        <v>0</v>
      </c>
      <c r="JTH62" s="61"/>
      <c r="JTI62" s="62"/>
      <c r="JTJ62" s="62"/>
      <c r="JTK62" s="63"/>
      <c r="JTL62" s="63"/>
      <c r="JTM62" s="63"/>
      <c r="JTN62" s="62"/>
      <c r="JTO62" s="64"/>
      <c r="JTP62" s="65"/>
      <c r="JTQ62" s="66"/>
      <c r="JTR62" s="66"/>
      <c r="JTS62" s="66"/>
      <c r="JTT62" s="67"/>
      <c r="JTU62" s="59"/>
      <c r="JTV62" s="59"/>
      <c r="JTW62" s="59"/>
      <c r="JTX62" s="59"/>
      <c r="JTY62" s="59"/>
      <c r="JTZ62" s="59"/>
      <c r="JUA62" s="59"/>
      <c r="JUB62" s="59"/>
      <c r="JUC62" s="59"/>
      <c r="JUD62" s="59"/>
      <c r="JUE62" s="59"/>
      <c r="JUF62" s="59"/>
      <c r="JUG62" s="59"/>
      <c r="JUH62" s="59"/>
      <c r="JUI62" s="59"/>
      <c r="JUJ62" s="59"/>
      <c r="JUK62" s="59"/>
      <c r="JUL62" s="59"/>
      <c r="JUM62" s="59"/>
      <c r="JUN62" s="59"/>
      <c r="JUO62" s="60"/>
      <c r="JUP62" s="60"/>
      <c r="JUQ62" s="69"/>
      <c r="JUR62" s="69"/>
      <c r="JUS62" s="69"/>
      <c r="JUT62" s="69"/>
      <c r="JUU62" s="69"/>
      <c r="JUV62" s="69"/>
      <c r="JUW62" s="69"/>
      <c r="JUX62" s="69"/>
      <c r="JUY62" s="69"/>
      <c r="JUZ62" s="69"/>
      <c r="JVA62" s="69"/>
      <c r="JVB62" s="69"/>
      <c r="JVC62" s="69"/>
      <c r="JVD62" s="69"/>
      <c r="JVE62" s="69"/>
      <c r="JVF62" s="69"/>
      <c r="JVG62" s="69"/>
      <c r="JVH62" s="69"/>
      <c r="JVI62" s="69"/>
      <c r="JVJ62" s="69"/>
      <c r="JVK62" s="69"/>
      <c r="JVL62" s="69"/>
      <c r="JVM62" s="69"/>
      <c r="JVN62" s="69"/>
      <c r="JVO62" s="70"/>
      <c r="JVP62" s="71"/>
      <c r="JVQ62" s="72"/>
      <c r="JVR62" s="68" t="s">
        <v>86</v>
      </c>
      <c r="JVS62" s="61">
        <f>SUM(JVS46:JVS60)</f>
        <v>0</v>
      </c>
      <c r="JVT62" s="61"/>
      <c r="JVU62" s="62"/>
      <c r="JVV62" s="62"/>
      <c r="JVW62" s="63"/>
      <c r="JVX62" s="63"/>
      <c r="JVY62" s="63"/>
      <c r="JVZ62" s="62"/>
      <c r="JWA62" s="64"/>
      <c r="JWB62" s="65"/>
      <c r="JWC62" s="66"/>
      <c r="JWD62" s="66"/>
      <c r="JWE62" s="66"/>
      <c r="JWF62" s="67"/>
      <c r="JWG62" s="59"/>
      <c r="JWH62" s="59"/>
      <c r="JWI62" s="59"/>
      <c r="JWJ62" s="59"/>
      <c r="JWK62" s="59"/>
      <c r="JWL62" s="59"/>
      <c r="JWM62" s="59"/>
      <c r="JWN62" s="59"/>
      <c r="JWO62" s="59"/>
      <c r="JWP62" s="59"/>
      <c r="JWQ62" s="59"/>
      <c r="JWR62" s="59"/>
      <c r="JWS62" s="59"/>
      <c r="JWT62" s="59"/>
      <c r="JWU62" s="59"/>
      <c r="JWV62" s="59"/>
      <c r="JWW62" s="59"/>
      <c r="JWX62" s="59"/>
      <c r="JWY62" s="59"/>
      <c r="JWZ62" s="59"/>
      <c r="JXA62" s="60"/>
      <c r="JXB62" s="60"/>
      <c r="JXC62" s="69"/>
      <c r="JXD62" s="69"/>
      <c r="JXE62" s="69"/>
      <c r="JXF62" s="69"/>
      <c r="JXG62" s="69"/>
      <c r="JXH62" s="69"/>
      <c r="JXI62" s="69"/>
      <c r="JXJ62" s="69"/>
      <c r="JXK62" s="69"/>
      <c r="JXL62" s="69"/>
      <c r="JXM62" s="69"/>
      <c r="JXN62" s="69"/>
      <c r="JXO62" s="69"/>
      <c r="JXP62" s="69"/>
      <c r="JXQ62" s="69"/>
      <c r="JXR62" s="69"/>
      <c r="JXS62" s="69"/>
      <c r="JXT62" s="69"/>
      <c r="JXU62" s="69"/>
      <c r="JXV62" s="69"/>
      <c r="JXW62" s="69"/>
      <c r="JXX62" s="69"/>
      <c r="JXY62" s="69"/>
      <c r="JXZ62" s="69"/>
      <c r="JYA62" s="70"/>
      <c r="JYB62" s="71"/>
      <c r="JYC62" s="72"/>
      <c r="JYD62" s="68" t="s">
        <v>86</v>
      </c>
      <c r="JYE62" s="61">
        <f>SUM(JYE46:JYE60)</f>
        <v>0</v>
      </c>
      <c r="JYF62" s="61"/>
      <c r="JYG62" s="62"/>
      <c r="JYH62" s="62"/>
      <c r="JYI62" s="63"/>
      <c r="JYJ62" s="63"/>
      <c r="JYK62" s="63"/>
      <c r="JYL62" s="62"/>
      <c r="JYM62" s="64"/>
      <c r="JYN62" s="65"/>
      <c r="JYO62" s="66"/>
      <c r="JYP62" s="66"/>
      <c r="JYQ62" s="66"/>
      <c r="JYR62" s="67"/>
      <c r="JYS62" s="59"/>
      <c r="JYT62" s="59"/>
      <c r="JYU62" s="59"/>
      <c r="JYV62" s="59"/>
      <c r="JYW62" s="59"/>
      <c r="JYX62" s="59"/>
      <c r="JYY62" s="59"/>
      <c r="JYZ62" s="59"/>
      <c r="JZA62" s="59"/>
      <c r="JZB62" s="59"/>
      <c r="JZC62" s="59"/>
      <c r="JZD62" s="59"/>
      <c r="JZE62" s="59"/>
      <c r="JZF62" s="59"/>
      <c r="JZG62" s="59"/>
      <c r="JZH62" s="59"/>
      <c r="JZI62" s="59"/>
      <c r="JZJ62" s="59"/>
      <c r="JZK62" s="59"/>
      <c r="JZL62" s="59"/>
      <c r="JZM62" s="60"/>
      <c r="JZN62" s="60"/>
      <c r="JZO62" s="69"/>
      <c r="JZP62" s="69"/>
      <c r="JZQ62" s="69"/>
      <c r="JZR62" s="69"/>
      <c r="JZS62" s="69"/>
      <c r="JZT62" s="69"/>
      <c r="JZU62" s="69"/>
      <c r="JZV62" s="69"/>
      <c r="JZW62" s="69"/>
      <c r="JZX62" s="69"/>
      <c r="JZY62" s="69"/>
      <c r="JZZ62" s="69"/>
      <c r="KAA62" s="69"/>
      <c r="KAB62" s="69"/>
      <c r="KAC62" s="69"/>
      <c r="KAD62" s="69"/>
      <c r="KAE62" s="69"/>
      <c r="KAF62" s="69"/>
      <c r="KAG62" s="69"/>
      <c r="KAH62" s="69"/>
      <c r="KAI62" s="69"/>
      <c r="KAJ62" s="69"/>
      <c r="KAK62" s="69"/>
      <c r="KAL62" s="69"/>
      <c r="KAM62" s="70"/>
      <c r="KAN62" s="71"/>
      <c r="KAO62" s="72"/>
      <c r="KAP62" s="68" t="s">
        <v>86</v>
      </c>
      <c r="KAQ62" s="61">
        <f>SUM(KAQ46:KAQ60)</f>
        <v>0</v>
      </c>
      <c r="KAR62" s="61"/>
      <c r="KAS62" s="62"/>
      <c r="KAT62" s="62"/>
      <c r="KAU62" s="63"/>
      <c r="KAV62" s="63"/>
      <c r="KAW62" s="63"/>
      <c r="KAX62" s="62"/>
      <c r="KAY62" s="64"/>
      <c r="KAZ62" s="65"/>
      <c r="KBA62" s="66"/>
      <c r="KBB62" s="66"/>
      <c r="KBC62" s="66"/>
      <c r="KBD62" s="67"/>
      <c r="KBE62" s="59"/>
      <c r="KBF62" s="59"/>
      <c r="KBG62" s="59"/>
      <c r="KBH62" s="59"/>
      <c r="KBI62" s="59"/>
      <c r="KBJ62" s="59"/>
      <c r="KBK62" s="59"/>
      <c r="KBL62" s="59"/>
      <c r="KBM62" s="59"/>
      <c r="KBN62" s="59"/>
      <c r="KBO62" s="59"/>
      <c r="KBP62" s="59"/>
      <c r="KBQ62" s="59"/>
      <c r="KBR62" s="59"/>
      <c r="KBS62" s="59"/>
      <c r="KBT62" s="59"/>
      <c r="KBU62" s="59"/>
      <c r="KBV62" s="59"/>
      <c r="KBW62" s="59"/>
      <c r="KBX62" s="59"/>
      <c r="KBY62" s="60"/>
      <c r="KBZ62" s="60"/>
      <c r="KCA62" s="69"/>
      <c r="KCB62" s="69"/>
      <c r="KCC62" s="69"/>
      <c r="KCD62" s="69"/>
      <c r="KCE62" s="69"/>
      <c r="KCF62" s="69"/>
      <c r="KCG62" s="69"/>
      <c r="KCH62" s="69"/>
      <c r="KCI62" s="69"/>
      <c r="KCJ62" s="69"/>
      <c r="KCK62" s="69"/>
      <c r="KCL62" s="69"/>
      <c r="KCM62" s="69"/>
      <c r="KCN62" s="69"/>
      <c r="KCO62" s="69"/>
      <c r="KCP62" s="69"/>
      <c r="KCQ62" s="69"/>
      <c r="KCR62" s="69"/>
      <c r="KCS62" s="69"/>
      <c r="KCT62" s="69"/>
      <c r="KCU62" s="69"/>
      <c r="KCV62" s="69"/>
      <c r="KCW62" s="69"/>
      <c r="KCX62" s="69"/>
      <c r="KCY62" s="70"/>
      <c r="KCZ62" s="71"/>
      <c r="KDA62" s="72"/>
      <c r="KDB62" s="68" t="s">
        <v>86</v>
      </c>
      <c r="KDC62" s="61">
        <f>SUM(KDC46:KDC60)</f>
        <v>0</v>
      </c>
      <c r="KDD62" s="61"/>
      <c r="KDE62" s="62"/>
      <c r="KDF62" s="62"/>
      <c r="KDG62" s="63"/>
      <c r="KDH62" s="63"/>
      <c r="KDI62" s="63"/>
      <c r="KDJ62" s="62"/>
      <c r="KDK62" s="64"/>
      <c r="KDL62" s="65"/>
      <c r="KDM62" s="66"/>
      <c r="KDN62" s="66"/>
      <c r="KDO62" s="66"/>
      <c r="KDP62" s="67"/>
      <c r="KDQ62" s="59"/>
      <c r="KDR62" s="59"/>
      <c r="KDS62" s="59"/>
      <c r="KDT62" s="59"/>
      <c r="KDU62" s="59"/>
      <c r="KDV62" s="59"/>
      <c r="KDW62" s="59"/>
      <c r="KDX62" s="59"/>
      <c r="KDY62" s="59"/>
      <c r="KDZ62" s="59"/>
      <c r="KEA62" s="59"/>
      <c r="KEB62" s="59"/>
      <c r="KEC62" s="59"/>
      <c r="KED62" s="59"/>
      <c r="KEE62" s="59"/>
      <c r="KEF62" s="59"/>
      <c r="KEG62" s="59"/>
      <c r="KEH62" s="59"/>
      <c r="KEI62" s="59"/>
      <c r="KEJ62" s="59"/>
      <c r="KEK62" s="60"/>
      <c r="KEL62" s="60"/>
      <c r="KEM62" s="69"/>
      <c r="KEN62" s="69"/>
      <c r="KEO62" s="69"/>
      <c r="KEP62" s="69"/>
      <c r="KEQ62" s="69"/>
      <c r="KER62" s="69"/>
      <c r="KES62" s="69"/>
      <c r="KET62" s="69"/>
      <c r="KEU62" s="69"/>
      <c r="KEV62" s="69"/>
      <c r="KEW62" s="69"/>
      <c r="KEX62" s="69"/>
      <c r="KEY62" s="69"/>
      <c r="KEZ62" s="69"/>
      <c r="KFA62" s="69"/>
      <c r="KFB62" s="69"/>
      <c r="KFC62" s="69"/>
      <c r="KFD62" s="69"/>
      <c r="KFE62" s="69"/>
      <c r="KFF62" s="69"/>
      <c r="KFG62" s="69"/>
      <c r="KFH62" s="69"/>
      <c r="KFI62" s="69"/>
      <c r="KFJ62" s="69"/>
      <c r="KFK62" s="70"/>
      <c r="KFL62" s="71"/>
      <c r="KFM62" s="72"/>
      <c r="KFN62" s="68" t="s">
        <v>86</v>
      </c>
      <c r="KFO62" s="61">
        <f>SUM(KFO46:KFO60)</f>
        <v>0</v>
      </c>
      <c r="KFP62" s="61"/>
      <c r="KFQ62" s="62"/>
      <c r="KFR62" s="62"/>
      <c r="KFS62" s="63"/>
      <c r="KFT62" s="63"/>
      <c r="KFU62" s="63"/>
      <c r="KFV62" s="62"/>
      <c r="KFW62" s="64"/>
      <c r="KFX62" s="65"/>
      <c r="KFY62" s="66"/>
      <c r="KFZ62" s="66"/>
      <c r="KGA62" s="66"/>
      <c r="KGB62" s="67"/>
      <c r="KGC62" s="59"/>
      <c r="KGD62" s="59"/>
      <c r="KGE62" s="59"/>
      <c r="KGF62" s="59"/>
      <c r="KGG62" s="59"/>
      <c r="KGH62" s="59"/>
      <c r="KGI62" s="59"/>
      <c r="KGJ62" s="59"/>
      <c r="KGK62" s="59"/>
      <c r="KGL62" s="59"/>
      <c r="KGM62" s="59"/>
      <c r="KGN62" s="59"/>
      <c r="KGO62" s="59"/>
      <c r="KGP62" s="59"/>
      <c r="KGQ62" s="59"/>
      <c r="KGR62" s="59"/>
      <c r="KGS62" s="59"/>
      <c r="KGT62" s="59"/>
      <c r="KGU62" s="59"/>
      <c r="KGV62" s="59"/>
      <c r="KGW62" s="60"/>
      <c r="KGX62" s="60"/>
      <c r="KGY62" s="69"/>
      <c r="KGZ62" s="69"/>
      <c r="KHA62" s="69"/>
      <c r="KHB62" s="69"/>
      <c r="KHC62" s="69"/>
      <c r="KHD62" s="69"/>
      <c r="KHE62" s="69"/>
      <c r="KHF62" s="69"/>
      <c r="KHG62" s="69"/>
      <c r="KHH62" s="69"/>
      <c r="KHI62" s="69"/>
      <c r="KHJ62" s="69"/>
      <c r="KHK62" s="69"/>
      <c r="KHL62" s="69"/>
      <c r="KHM62" s="69"/>
      <c r="KHN62" s="69"/>
      <c r="KHO62" s="69"/>
      <c r="KHP62" s="69"/>
      <c r="KHQ62" s="69"/>
      <c r="KHR62" s="69"/>
      <c r="KHS62" s="69"/>
      <c r="KHT62" s="69"/>
      <c r="KHU62" s="69"/>
      <c r="KHV62" s="69"/>
      <c r="KHW62" s="70"/>
      <c r="KHX62" s="71"/>
      <c r="KHY62" s="72"/>
      <c r="KHZ62" s="68" t="s">
        <v>86</v>
      </c>
      <c r="KIA62" s="61">
        <f>SUM(KIA46:KIA60)</f>
        <v>0</v>
      </c>
      <c r="KIB62" s="61"/>
      <c r="KIC62" s="62"/>
      <c r="KID62" s="62"/>
      <c r="KIE62" s="63"/>
      <c r="KIF62" s="63"/>
      <c r="KIG62" s="63"/>
      <c r="KIH62" s="62"/>
      <c r="KII62" s="64"/>
      <c r="KIJ62" s="65"/>
      <c r="KIK62" s="66"/>
      <c r="KIL62" s="66"/>
      <c r="KIM62" s="66"/>
      <c r="KIN62" s="67"/>
      <c r="KIO62" s="59"/>
      <c r="KIP62" s="59"/>
      <c r="KIQ62" s="59"/>
      <c r="KIR62" s="59"/>
      <c r="KIS62" s="59"/>
      <c r="KIT62" s="59"/>
      <c r="KIU62" s="59"/>
      <c r="KIV62" s="59"/>
      <c r="KIW62" s="59"/>
      <c r="KIX62" s="59"/>
      <c r="KIY62" s="59"/>
      <c r="KIZ62" s="59"/>
      <c r="KJA62" s="59"/>
      <c r="KJB62" s="59"/>
      <c r="KJC62" s="59"/>
      <c r="KJD62" s="59"/>
      <c r="KJE62" s="59"/>
      <c r="KJF62" s="59"/>
      <c r="KJG62" s="59"/>
      <c r="KJH62" s="59"/>
      <c r="KJI62" s="60"/>
      <c r="KJJ62" s="60"/>
      <c r="KJK62" s="69"/>
      <c r="KJL62" s="69"/>
      <c r="KJM62" s="69"/>
      <c r="KJN62" s="69"/>
      <c r="KJO62" s="69"/>
      <c r="KJP62" s="69"/>
      <c r="KJQ62" s="69"/>
      <c r="KJR62" s="69"/>
      <c r="KJS62" s="69"/>
      <c r="KJT62" s="69"/>
      <c r="KJU62" s="69"/>
      <c r="KJV62" s="69"/>
      <c r="KJW62" s="69"/>
      <c r="KJX62" s="69"/>
      <c r="KJY62" s="69"/>
      <c r="KJZ62" s="69"/>
      <c r="KKA62" s="69"/>
      <c r="KKB62" s="69"/>
      <c r="KKC62" s="69"/>
      <c r="KKD62" s="69"/>
      <c r="KKE62" s="69"/>
      <c r="KKF62" s="69"/>
      <c r="KKG62" s="69"/>
      <c r="KKH62" s="69"/>
      <c r="KKI62" s="70"/>
      <c r="KKJ62" s="71"/>
      <c r="KKK62" s="72"/>
      <c r="KKL62" s="68" t="s">
        <v>86</v>
      </c>
      <c r="KKM62" s="61">
        <f>SUM(KKM46:KKM60)</f>
        <v>0</v>
      </c>
      <c r="KKN62" s="61"/>
      <c r="KKO62" s="62"/>
      <c r="KKP62" s="62"/>
      <c r="KKQ62" s="63"/>
      <c r="KKR62" s="63"/>
      <c r="KKS62" s="63"/>
      <c r="KKT62" s="62"/>
      <c r="KKU62" s="64"/>
      <c r="KKV62" s="65"/>
      <c r="KKW62" s="66"/>
      <c r="KKX62" s="66"/>
      <c r="KKY62" s="66"/>
      <c r="KKZ62" s="67"/>
      <c r="KLA62" s="59"/>
      <c r="KLB62" s="59"/>
      <c r="KLC62" s="59"/>
      <c r="KLD62" s="59"/>
      <c r="KLE62" s="59"/>
      <c r="KLF62" s="59"/>
      <c r="KLG62" s="59"/>
      <c r="KLH62" s="59"/>
      <c r="KLI62" s="59"/>
      <c r="KLJ62" s="59"/>
      <c r="KLK62" s="59"/>
      <c r="KLL62" s="59"/>
      <c r="KLM62" s="59"/>
      <c r="KLN62" s="59"/>
      <c r="KLO62" s="59"/>
      <c r="KLP62" s="59"/>
      <c r="KLQ62" s="59"/>
      <c r="KLR62" s="59"/>
      <c r="KLS62" s="59"/>
      <c r="KLT62" s="59"/>
      <c r="KLU62" s="60"/>
      <c r="KLV62" s="60"/>
      <c r="KLW62" s="69"/>
      <c r="KLX62" s="69"/>
      <c r="KLY62" s="69"/>
      <c r="KLZ62" s="69"/>
      <c r="KMA62" s="69"/>
      <c r="KMB62" s="69"/>
      <c r="KMC62" s="69"/>
      <c r="KMD62" s="69"/>
      <c r="KME62" s="69"/>
      <c r="KMF62" s="69"/>
      <c r="KMG62" s="69"/>
      <c r="KMH62" s="69"/>
      <c r="KMI62" s="69"/>
      <c r="KMJ62" s="69"/>
      <c r="KMK62" s="69"/>
      <c r="KML62" s="69"/>
      <c r="KMM62" s="69"/>
      <c r="KMN62" s="69"/>
      <c r="KMO62" s="69"/>
      <c r="KMP62" s="69"/>
      <c r="KMQ62" s="69"/>
      <c r="KMR62" s="69"/>
      <c r="KMS62" s="69"/>
      <c r="KMT62" s="69"/>
      <c r="KMU62" s="70"/>
      <c r="KMV62" s="71"/>
      <c r="KMW62" s="72"/>
      <c r="KMX62" s="68" t="s">
        <v>86</v>
      </c>
      <c r="KMY62" s="61">
        <f>SUM(KMY46:KMY60)</f>
        <v>0</v>
      </c>
      <c r="KMZ62" s="61"/>
      <c r="KNA62" s="62"/>
      <c r="KNB62" s="62"/>
      <c r="KNC62" s="63"/>
      <c r="KND62" s="63"/>
      <c r="KNE62" s="63"/>
      <c r="KNF62" s="62"/>
      <c r="KNG62" s="64"/>
      <c r="KNH62" s="65"/>
      <c r="KNI62" s="66"/>
      <c r="KNJ62" s="66"/>
      <c r="KNK62" s="66"/>
      <c r="KNL62" s="67"/>
      <c r="KNM62" s="59"/>
      <c r="KNN62" s="59"/>
      <c r="KNO62" s="59"/>
      <c r="KNP62" s="59"/>
      <c r="KNQ62" s="59"/>
      <c r="KNR62" s="59"/>
      <c r="KNS62" s="59"/>
      <c r="KNT62" s="59"/>
      <c r="KNU62" s="59"/>
      <c r="KNV62" s="59"/>
      <c r="KNW62" s="59"/>
      <c r="KNX62" s="59"/>
      <c r="KNY62" s="59"/>
      <c r="KNZ62" s="59"/>
      <c r="KOA62" s="59"/>
      <c r="KOB62" s="59"/>
      <c r="KOC62" s="59"/>
      <c r="KOD62" s="59"/>
      <c r="KOE62" s="59"/>
      <c r="KOF62" s="59"/>
      <c r="KOG62" s="60"/>
      <c r="KOH62" s="60"/>
      <c r="KOI62" s="69"/>
      <c r="KOJ62" s="69"/>
      <c r="KOK62" s="69"/>
      <c r="KOL62" s="69"/>
      <c r="KOM62" s="69"/>
      <c r="KON62" s="69"/>
      <c r="KOO62" s="69"/>
      <c r="KOP62" s="69"/>
      <c r="KOQ62" s="69"/>
      <c r="KOR62" s="69"/>
      <c r="KOS62" s="69"/>
      <c r="KOT62" s="69"/>
      <c r="KOU62" s="69"/>
      <c r="KOV62" s="69"/>
      <c r="KOW62" s="69"/>
      <c r="KOX62" s="69"/>
      <c r="KOY62" s="69"/>
      <c r="KOZ62" s="69"/>
      <c r="KPA62" s="69"/>
      <c r="KPB62" s="69"/>
      <c r="KPC62" s="69"/>
      <c r="KPD62" s="69"/>
      <c r="KPE62" s="69"/>
      <c r="KPF62" s="69"/>
      <c r="KPG62" s="70"/>
      <c r="KPH62" s="71"/>
      <c r="KPI62" s="72"/>
      <c r="KPJ62" s="68" t="s">
        <v>86</v>
      </c>
      <c r="KPK62" s="61">
        <f>SUM(KPK46:KPK60)</f>
        <v>0</v>
      </c>
      <c r="KPL62" s="61"/>
      <c r="KPM62" s="62"/>
      <c r="KPN62" s="62"/>
      <c r="KPO62" s="63"/>
      <c r="KPP62" s="63"/>
      <c r="KPQ62" s="63"/>
      <c r="KPR62" s="62"/>
      <c r="KPS62" s="64"/>
      <c r="KPT62" s="65"/>
      <c r="KPU62" s="66"/>
      <c r="KPV62" s="66"/>
      <c r="KPW62" s="66"/>
      <c r="KPX62" s="67"/>
      <c r="KPY62" s="59"/>
      <c r="KPZ62" s="59"/>
      <c r="KQA62" s="59"/>
      <c r="KQB62" s="59"/>
      <c r="KQC62" s="59"/>
      <c r="KQD62" s="59"/>
      <c r="KQE62" s="59"/>
      <c r="KQF62" s="59"/>
      <c r="KQG62" s="59"/>
      <c r="KQH62" s="59"/>
      <c r="KQI62" s="59"/>
      <c r="KQJ62" s="59"/>
      <c r="KQK62" s="59"/>
      <c r="KQL62" s="59"/>
      <c r="KQM62" s="59"/>
      <c r="KQN62" s="59"/>
      <c r="KQO62" s="59"/>
      <c r="KQP62" s="59"/>
      <c r="KQQ62" s="59"/>
      <c r="KQR62" s="59"/>
      <c r="KQS62" s="60"/>
      <c r="KQT62" s="60"/>
      <c r="KQU62" s="69"/>
      <c r="KQV62" s="69"/>
      <c r="KQW62" s="69"/>
      <c r="KQX62" s="69"/>
      <c r="KQY62" s="69"/>
      <c r="KQZ62" s="69"/>
      <c r="KRA62" s="69"/>
      <c r="KRB62" s="69"/>
      <c r="KRC62" s="69"/>
      <c r="KRD62" s="69"/>
      <c r="KRE62" s="69"/>
      <c r="KRF62" s="69"/>
      <c r="KRG62" s="69"/>
      <c r="KRH62" s="69"/>
      <c r="KRI62" s="69"/>
      <c r="KRJ62" s="69"/>
      <c r="KRK62" s="69"/>
      <c r="KRL62" s="69"/>
      <c r="KRM62" s="69"/>
      <c r="KRN62" s="69"/>
      <c r="KRO62" s="69"/>
      <c r="KRP62" s="69"/>
      <c r="KRQ62" s="69"/>
      <c r="KRR62" s="69"/>
      <c r="KRS62" s="70"/>
      <c r="KRT62" s="71"/>
      <c r="KRU62" s="72"/>
      <c r="KRV62" s="68" t="s">
        <v>86</v>
      </c>
      <c r="KRW62" s="61">
        <f>SUM(KRW46:KRW60)</f>
        <v>0</v>
      </c>
      <c r="KRX62" s="61"/>
      <c r="KRY62" s="62"/>
      <c r="KRZ62" s="62"/>
      <c r="KSA62" s="63"/>
      <c r="KSB62" s="63"/>
      <c r="KSC62" s="63"/>
      <c r="KSD62" s="62"/>
      <c r="KSE62" s="64"/>
      <c r="KSF62" s="65"/>
      <c r="KSG62" s="66"/>
      <c r="KSH62" s="66"/>
      <c r="KSI62" s="66"/>
      <c r="KSJ62" s="67"/>
      <c r="KSK62" s="59"/>
      <c r="KSL62" s="59"/>
      <c r="KSM62" s="59"/>
      <c r="KSN62" s="59"/>
      <c r="KSO62" s="59"/>
      <c r="KSP62" s="59"/>
      <c r="KSQ62" s="59"/>
      <c r="KSR62" s="59"/>
      <c r="KSS62" s="59"/>
      <c r="KST62" s="59"/>
      <c r="KSU62" s="59"/>
      <c r="KSV62" s="59"/>
      <c r="KSW62" s="59"/>
      <c r="KSX62" s="59"/>
      <c r="KSY62" s="59"/>
      <c r="KSZ62" s="59"/>
      <c r="KTA62" s="59"/>
      <c r="KTB62" s="59"/>
      <c r="KTC62" s="59"/>
      <c r="KTD62" s="59"/>
      <c r="KTE62" s="60"/>
      <c r="KTF62" s="60"/>
      <c r="KTG62" s="69"/>
      <c r="KTH62" s="69"/>
      <c r="KTI62" s="69"/>
      <c r="KTJ62" s="69"/>
      <c r="KTK62" s="69"/>
      <c r="KTL62" s="69"/>
      <c r="KTM62" s="69"/>
      <c r="KTN62" s="69"/>
      <c r="KTO62" s="69"/>
      <c r="KTP62" s="69"/>
      <c r="KTQ62" s="69"/>
      <c r="KTR62" s="69"/>
      <c r="KTS62" s="69"/>
      <c r="KTT62" s="69"/>
      <c r="KTU62" s="69"/>
      <c r="KTV62" s="69"/>
      <c r="KTW62" s="69"/>
      <c r="KTX62" s="69"/>
      <c r="KTY62" s="69"/>
      <c r="KTZ62" s="69"/>
      <c r="KUA62" s="69"/>
      <c r="KUB62" s="69"/>
      <c r="KUC62" s="69"/>
      <c r="KUD62" s="69"/>
      <c r="KUE62" s="70"/>
      <c r="KUF62" s="71"/>
      <c r="KUG62" s="72"/>
      <c r="KUH62" s="68" t="s">
        <v>86</v>
      </c>
      <c r="KUI62" s="61">
        <f>SUM(KUI46:KUI60)</f>
        <v>0</v>
      </c>
      <c r="KUJ62" s="61"/>
      <c r="KUK62" s="62"/>
      <c r="KUL62" s="62"/>
      <c r="KUM62" s="63"/>
      <c r="KUN62" s="63"/>
      <c r="KUO62" s="63"/>
      <c r="KUP62" s="62"/>
      <c r="KUQ62" s="64"/>
      <c r="KUR62" s="65"/>
      <c r="KUS62" s="66"/>
      <c r="KUT62" s="66"/>
      <c r="KUU62" s="66"/>
      <c r="KUV62" s="67"/>
      <c r="KUW62" s="59"/>
      <c r="KUX62" s="59"/>
      <c r="KUY62" s="59"/>
      <c r="KUZ62" s="59"/>
      <c r="KVA62" s="59"/>
      <c r="KVB62" s="59"/>
      <c r="KVC62" s="59"/>
      <c r="KVD62" s="59"/>
      <c r="KVE62" s="59"/>
      <c r="KVF62" s="59"/>
      <c r="KVG62" s="59"/>
      <c r="KVH62" s="59"/>
      <c r="KVI62" s="59"/>
      <c r="KVJ62" s="59"/>
      <c r="KVK62" s="59"/>
      <c r="KVL62" s="59"/>
      <c r="KVM62" s="59"/>
      <c r="KVN62" s="59"/>
      <c r="KVO62" s="59"/>
      <c r="KVP62" s="59"/>
      <c r="KVQ62" s="60"/>
      <c r="KVR62" s="60"/>
      <c r="KVS62" s="69"/>
      <c r="KVT62" s="69"/>
      <c r="KVU62" s="69"/>
      <c r="KVV62" s="69"/>
      <c r="KVW62" s="69"/>
      <c r="KVX62" s="69"/>
      <c r="KVY62" s="69"/>
      <c r="KVZ62" s="69"/>
      <c r="KWA62" s="69"/>
      <c r="KWB62" s="69"/>
      <c r="KWC62" s="69"/>
      <c r="KWD62" s="69"/>
      <c r="KWE62" s="69"/>
      <c r="KWF62" s="69"/>
      <c r="KWG62" s="69"/>
      <c r="KWH62" s="69"/>
      <c r="KWI62" s="69"/>
      <c r="KWJ62" s="69"/>
      <c r="KWK62" s="69"/>
      <c r="KWL62" s="69"/>
      <c r="KWM62" s="69"/>
      <c r="KWN62" s="69"/>
      <c r="KWO62" s="69"/>
      <c r="KWP62" s="69"/>
      <c r="KWQ62" s="70"/>
      <c r="KWR62" s="71"/>
      <c r="KWS62" s="72"/>
      <c r="KWT62" s="68" t="s">
        <v>86</v>
      </c>
      <c r="KWU62" s="61">
        <f>SUM(KWU46:KWU60)</f>
        <v>0</v>
      </c>
      <c r="KWV62" s="61"/>
      <c r="KWW62" s="62"/>
      <c r="KWX62" s="62"/>
      <c r="KWY62" s="63"/>
      <c r="KWZ62" s="63"/>
      <c r="KXA62" s="63"/>
      <c r="KXB62" s="62"/>
      <c r="KXC62" s="64"/>
      <c r="KXD62" s="65"/>
      <c r="KXE62" s="66"/>
      <c r="KXF62" s="66"/>
      <c r="KXG62" s="66"/>
      <c r="KXH62" s="67"/>
      <c r="KXI62" s="59"/>
      <c r="KXJ62" s="59"/>
      <c r="KXK62" s="59"/>
      <c r="KXL62" s="59"/>
      <c r="KXM62" s="59"/>
      <c r="KXN62" s="59"/>
      <c r="KXO62" s="59"/>
      <c r="KXP62" s="59"/>
      <c r="KXQ62" s="59"/>
      <c r="KXR62" s="59"/>
      <c r="KXS62" s="59"/>
      <c r="KXT62" s="59"/>
      <c r="KXU62" s="59"/>
      <c r="KXV62" s="59"/>
      <c r="KXW62" s="59"/>
      <c r="KXX62" s="59"/>
      <c r="KXY62" s="59"/>
      <c r="KXZ62" s="59"/>
      <c r="KYA62" s="59"/>
      <c r="KYB62" s="59"/>
      <c r="KYC62" s="60"/>
      <c r="KYD62" s="60"/>
      <c r="KYE62" s="69"/>
      <c r="KYF62" s="69"/>
      <c r="KYG62" s="69"/>
      <c r="KYH62" s="69"/>
      <c r="KYI62" s="69"/>
      <c r="KYJ62" s="69"/>
      <c r="KYK62" s="69"/>
      <c r="KYL62" s="69"/>
      <c r="KYM62" s="69"/>
      <c r="KYN62" s="69"/>
      <c r="KYO62" s="69"/>
      <c r="KYP62" s="69"/>
      <c r="KYQ62" s="69"/>
      <c r="KYR62" s="69"/>
      <c r="KYS62" s="69"/>
      <c r="KYT62" s="69"/>
      <c r="KYU62" s="69"/>
      <c r="KYV62" s="69"/>
      <c r="KYW62" s="69"/>
      <c r="KYX62" s="69"/>
      <c r="KYY62" s="69"/>
      <c r="KYZ62" s="69"/>
      <c r="KZA62" s="69"/>
      <c r="KZB62" s="69"/>
      <c r="KZC62" s="70"/>
      <c r="KZD62" s="71"/>
      <c r="KZE62" s="72"/>
      <c r="KZF62" s="68" t="s">
        <v>86</v>
      </c>
      <c r="KZG62" s="61">
        <f>SUM(KZG46:KZG60)</f>
        <v>0</v>
      </c>
      <c r="KZH62" s="61"/>
      <c r="KZI62" s="62"/>
      <c r="KZJ62" s="62"/>
      <c r="KZK62" s="63"/>
      <c r="KZL62" s="63"/>
      <c r="KZM62" s="63"/>
      <c r="KZN62" s="62"/>
      <c r="KZO62" s="64"/>
      <c r="KZP62" s="65"/>
      <c r="KZQ62" s="66"/>
      <c r="KZR62" s="66"/>
      <c r="KZS62" s="66"/>
      <c r="KZT62" s="67"/>
      <c r="KZU62" s="59"/>
      <c r="KZV62" s="59"/>
      <c r="KZW62" s="59"/>
      <c r="KZX62" s="59"/>
      <c r="KZY62" s="59"/>
      <c r="KZZ62" s="59"/>
      <c r="LAA62" s="59"/>
      <c r="LAB62" s="59"/>
      <c r="LAC62" s="59"/>
      <c r="LAD62" s="59"/>
      <c r="LAE62" s="59"/>
      <c r="LAF62" s="59"/>
      <c r="LAG62" s="59"/>
      <c r="LAH62" s="59"/>
      <c r="LAI62" s="59"/>
      <c r="LAJ62" s="59"/>
      <c r="LAK62" s="59"/>
      <c r="LAL62" s="59"/>
      <c r="LAM62" s="59"/>
      <c r="LAN62" s="59"/>
      <c r="LAO62" s="60"/>
      <c r="LAP62" s="60"/>
      <c r="LAQ62" s="69"/>
      <c r="LAR62" s="69"/>
      <c r="LAS62" s="69"/>
      <c r="LAT62" s="69"/>
      <c r="LAU62" s="69"/>
      <c r="LAV62" s="69"/>
      <c r="LAW62" s="69"/>
      <c r="LAX62" s="69"/>
      <c r="LAY62" s="69"/>
      <c r="LAZ62" s="69"/>
      <c r="LBA62" s="69"/>
      <c r="LBB62" s="69"/>
      <c r="LBC62" s="69"/>
      <c r="LBD62" s="69"/>
      <c r="LBE62" s="69"/>
      <c r="LBF62" s="69"/>
      <c r="LBG62" s="69"/>
      <c r="LBH62" s="69"/>
      <c r="LBI62" s="69"/>
      <c r="LBJ62" s="69"/>
      <c r="LBK62" s="69"/>
      <c r="LBL62" s="69"/>
      <c r="LBM62" s="69"/>
      <c r="LBN62" s="69"/>
      <c r="LBO62" s="70"/>
      <c r="LBP62" s="71"/>
      <c r="LBQ62" s="72"/>
      <c r="LBR62" s="68" t="s">
        <v>86</v>
      </c>
      <c r="LBS62" s="61">
        <f>SUM(LBS46:LBS60)</f>
        <v>0</v>
      </c>
      <c r="LBT62" s="61"/>
      <c r="LBU62" s="62"/>
      <c r="LBV62" s="62"/>
      <c r="LBW62" s="63"/>
      <c r="LBX62" s="63"/>
      <c r="LBY62" s="63"/>
      <c r="LBZ62" s="62"/>
      <c r="LCA62" s="64"/>
      <c r="LCB62" s="65"/>
      <c r="LCC62" s="66"/>
      <c r="LCD62" s="66"/>
      <c r="LCE62" s="66"/>
      <c r="LCF62" s="67"/>
      <c r="LCG62" s="59"/>
      <c r="LCH62" s="59"/>
      <c r="LCI62" s="59"/>
      <c r="LCJ62" s="59"/>
      <c r="LCK62" s="59"/>
      <c r="LCL62" s="59"/>
      <c r="LCM62" s="59"/>
      <c r="LCN62" s="59"/>
      <c r="LCO62" s="59"/>
      <c r="LCP62" s="59"/>
      <c r="LCQ62" s="59"/>
      <c r="LCR62" s="59"/>
      <c r="LCS62" s="59"/>
      <c r="LCT62" s="59"/>
      <c r="LCU62" s="59"/>
      <c r="LCV62" s="59"/>
      <c r="LCW62" s="59"/>
      <c r="LCX62" s="59"/>
      <c r="LCY62" s="59"/>
      <c r="LCZ62" s="59"/>
      <c r="LDA62" s="60"/>
      <c r="LDB62" s="60"/>
      <c r="LDC62" s="69"/>
      <c r="LDD62" s="69"/>
      <c r="LDE62" s="69"/>
      <c r="LDF62" s="69"/>
      <c r="LDG62" s="69"/>
      <c r="LDH62" s="69"/>
      <c r="LDI62" s="69"/>
      <c r="LDJ62" s="69"/>
      <c r="LDK62" s="69"/>
      <c r="LDL62" s="69"/>
      <c r="LDM62" s="69"/>
      <c r="LDN62" s="69"/>
      <c r="LDO62" s="69"/>
      <c r="LDP62" s="69"/>
      <c r="LDQ62" s="69"/>
      <c r="LDR62" s="69"/>
      <c r="LDS62" s="69"/>
      <c r="LDT62" s="69"/>
      <c r="LDU62" s="69"/>
      <c r="LDV62" s="69"/>
      <c r="LDW62" s="69"/>
      <c r="LDX62" s="69"/>
      <c r="LDY62" s="69"/>
      <c r="LDZ62" s="69"/>
      <c r="LEA62" s="70"/>
      <c r="LEB62" s="71"/>
      <c r="LEC62" s="72"/>
      <c r="LED62" s="68" t="s">
        <v>86</v>
      </c>
      <c r="LEE62" s="61">
        <f>SUM(LEE46:LEE60)</f>
        <v>0</v>
      </c>
      <c r="LEF62" s="61"/>
      <c r="LEG62" s="62"/>
      <c r="LEH62" s="62"/>
      <c r="LEI62" s="63"/>
      <c r="LEJ62" s="63"/>
      <c r="LEK62" s="63"/>
      <c r="LEL62" s="62"/>
      <c r="LEM62" s="64"/>
      <c r="LEN62" s="65"/>
      <c r="LEO62" s="66"/>
      <c r="LEP62" s="66"/>
      <c r="LEQ62" s="66"/>
      <c r="LER62" s="67"/>
      <c r="LES62" s="59"/>
      <c r="LET62" s="59"/>
      <c r="LEU62" s="59"/>
      <c r="LEV62" s="59"/>
      <c r="LEW62" s="59"/>
      <c r="LEX62" s="59"/>
      <c r="LEY62" s="59"/>
      <c r="LEZ62" s="59"/>
      <c r="LFA62" s="59"/>
      <c r="LFB62" s="59"/>
      <c r="LFC62" s="59"/>
      <c r="LFD62" s="59"/>
      <c r="LFE62" s="59"/>
      <c r="LFF62" s="59"/>
      <c r="LFG62" s="59"/>
      <c r="LFH62" s="59"/>
      <c r="LFI62" s="59"/>
      <c r="LFJ62" s="59"/>
      <c r="LFK62" s="59"/>
      <c r="LFL62" s="59"/>
      <c r="LFM62" s="60"/>
      <c r="LFN62" s="60"/>
      <c r="LFO62" s="69"/>
      <c r="LFP62" s="69"/>
      <c r="LFQ62" s="69"/>
      <c r="LFR62" s="69"/>
      <c r="LFS62" s="69"/>
      <c r="LFT62" s="69"/>
      <c r="LFU62" s="69"/>
      <c r="LFV62" s="69"/>
      <c r="LFW62" s="69"/>
      <c r="LFX62" s="69"/>
      <c r="LFY62" s="69"/>
      <c r="LFZ62" s="69"/>
      <c r="LGA62" s="69"/>
      <c r="LGB62" s="69"/>
      <c r="LGC62" s="69"/>
      <c r="LGD62" s="69"/>
      <c r="LGE62" s="69"/>
      <c r="LGF62" s="69"/>
      <c r="LGG62" s="69"/>
      <c r="LGH62" s="69"/>
      <c r="LGI62" s="69"/>
      <c r="LGJ62" s="69"/>
      <c r="LGK62" s="69"/>
      <c r="LGL62" s="69"/>
      <c r="LGM62" s="70"/>
      <c r="LGN62" s="71"/>
      <c r="LGO62" s="72"/>
      <c r="LGP62" s="68" t="s">
        <v>86</v>
      </c>
      <c r="LGQ62" s="61">
        <f>SUM(LGQ46:LGQ60)</f>
        <v>0</v>
      </c>
      <c r="LGR62" s="61"/>
      <c r="LGS62" s="62"/>
      <c r="LGT62" s="62"/>
      <c r="LGU62" s="63"/>
      <c r="LGV62" s="63"/>
      <c r="LGW62" s="63"/>
      <c r="LGX62" s="62"/>
      <c r="LGY62" s="64"/>
      <c r="LGZ62" s="65"/>
      <c r="LHA62" s="66"/>
      <c r="LHB62" s="66"/>
      <c r="LHC62" s="66"/>
      <c r="LHD62" s="67"/>
      <c r="LHE62" s="59"/>
      <c r="LHF62" s="59"/>
      <c r="LHG62" s="59"/>
      <c r="LHH62" s="59"/>
      <c r="LHI62" s="59"/>
      <c r="LHJ62" s="59"/>
      <c r="LHK62" s="59"/>
      <c r="LHL62" s="59"/>
      <c r="LHM62" s="59"/>
      <c r="LHN62" s="59"/>
      <c r="LHO62" s="59"/>
      <c r="LHP62" s="59"/>
      <c r="LHQ62" s="59"/>
      <c r="LHR62" s="59"/>
      <c r="LHS62" s="59"/>
      <c r="LHT62" s="59"/>
      <c r="LHU62" s="59"/>
      <c r="LHV62" s="59"/>
      <c r="LHW62" s="59"/>
      <c r="LHX62" s="59"/>
      <c r="LHY62" s="60"/>
      <c r="LHZ62" s="60"/>
      <c r="LIA62" s="69"/>
      <c r="LIB62" s="69"/>
      <c r="LIC62" s="69"/>
      <c r="LID62" s="69"/>
      <c r="LIE62" s="69"/>
      <c r="LIF62" s="69"/>
      <c r="LIG62" s="69"/>
      <c r="LIH62" s="69"/>
      <c r="LII62" s="69"/>
      <c r="LIJ62" s="69"/>
      <c r="LIK62" s="69"/>
      <c r="LIL62" s="69"/>
      <c r="LIM62" s="69"/>
      <c r="LIN62" s="69"/>
      <c r="LIO62" s="69"/>
      <c r="LIP62" s="69"/>
      <c r="LIQ62" s="69"/>
      <c r="LIR62" s="69"/>
      <c r="LIS62" s="69"/>
      <c r="LIT62" s="69"/>
      <c r="LIU62" s="69"/>
      <c r="LIV62" s="69"/>
      <c r="LIW62" s="69"/>
      <c r="LIX62" s="69"/>
      <c r="LIY62" s="70"/>
      <c r="LIZ62" s="71"/>
      <c r="LJA62" s="72"/>
      <c r="LJB62" s="68" t="s">
        <v>86</v>
      </c>
      <c r="LJC62" s="61">
        <f>SUM(LJC46:LJC60)</f>
        <v>0</v>
      </c>
      <c r="LJD62" s="61"/>
      <c r="LJE62" s="62"/>
      <c r="LJF62" s="62"/>
      <c r="LJG62" s="63"/>
      <c r="LJH62" s="63"/>
      <c r="LJI62" s="63"/>
      <c r="LJJ62" s="62"/>
      <c r="LJK62" s="64"/>
      <c r="LJL62" s="65"/>
      <c r="LJM62" s="66"/>
      <c r="LJN62" s="66"/>
      <c r="LJO62" s="66"/>
      <c r="LJP62" s="67"/>
      <c r="LJQ62" s="59"/>
      <c r="LJR62" s="59"/>
      <c r="LJS62" s="59"/>
      <c r="LJT62" s="59"/>
      <c r="LJU62" s="59"/>
      <c r="LJV62" s="59"/>
      <c r="LJW62" s="59"/>
      <c r="LJX62" s="59"/>
      <c r="LJY62" s="59"/>
      <c r="LJZ62" s="59"/>
      <c r="LKA62" s="59"/>
      <c r="LKB62" s="59"/>
      <c r="LKC62" s="59"/>
      <c r="LKD62" s="59"/>
      <c r="LKE62" s="59"/>
      <c r="LKF62" s="59"/>
      <c r="LKG62" s="59"/>
      <c r="LKH62" s="59"/>
      <c r="LKI62" s="59"/>
      <c r="LKJ62" s="59"/>
      <c r="LKK62" s="60"/>
      <c r="LKL62" s="60"/>
      <c r="LKM62" s="69"/>
      <c r="LKN62" s="69"/>
      <c r="LKO62" s="69"/>
      <c r="LKP62" s="69"/>
      <c r="LKQ62" s="69"/>
      <c r="LKR62" s="69"/>
      <c r="LKS62" s="69"/>
      <c r="LKT62" s="69"/>
      <c r="LKU62" s="69"/>
      <c r="LKV62" s="69"/>
      <c r="LKW62" s="69"/>
      <c r="LKX62" s="69"/>
      <c r="LKY62" s="69"/>
      <c r="LKZ62" s="69"/>
      <c r="LLA62" s="69"/>
      <c r="LLB62" s="69"/>
      <c r="LLC62" s="69"/>
      <c r="LLD62" s="69"/>
      <c r="LLE62" s="69"/>
      <c r="LLF62" s="69"/>
      <c r="LLG62" s="69"/>
      <c r="LLH62" s="69"/>
      <c r="LLI62" s="69"/>
      <c r="LLJ62" s="69"/>
      <c r="LLK62" s="70"/>
      <c r="LLL62" s="71"/>
      <c r="LLM62" s="72"/>
      <c r="LLN62" s="68" t="s">
        <v>86</v>
      </c>
      <c r="LLO62" s="61">
        <f>SUM(LLO46:LLO60)</f>
        <v>0</v>
      </c>
      <c r="LLP62" s="61"/>
      <c r="LLQ62" s="62"/>
      <c r="LLR62" s="62"/>
      <c r="LLS62" s="63"/>
      <c r="LLT62" s="63"/>
      <c r="LLU62" s="63"/>
      <c r="LLV62" s="62"/>
      <c r="LLW62" s="64"/>
      <c r="LLX62" s="65"/>
      <c r="LLY62" s="66"/>
      <c r="LLZ62" s="66"/>
      <c r="LMA62" s="66"/>
      <c r="LMB62" s="67"/>
      <c r="LMC62" s="59"/>
      <c r="LMD62" s="59"/>
      <c r="LME62" s="59"/>
      <c r="LMF62" s="59"/>
      <c r="LMG62" s="59"/>
      <c r="LMH62" s="59"/>
      <c r="LMI62" s="59"/>
      <c r="LMJ62" s="59"/>
      <c r="LMK62" s="59"/>
      <c r="LML62" s="59"/>
      <c r="LMM62" s="59"/>
      <c r="LMN62" s="59"/>
      <c r="LMO62" s="59"/>
      <c r="LMP62" s="59"/>
      <c r="LMQ62" s="59"/>
      <c r="LMR62" s="59"/>
      <c r="LMS62" s="59"/>
      <c r="LMT62" s="59"/>
      <c r="LMU62" s="59"/>
      <c r="LMV62" s="59"/>
      <c r="LMW62" s="60"/>
      <c r="LMX62" s="60"/>
      <c r="LMY62" s="69"/>
      <c r="LMZ62" s="69"/>
      <c r="LNA62" s="69"/>
      <c r="LNB62" s="69"/>
      <c r="LNC62" s="69"/>
      <c r="LND62" s="69"/>
      <c r="LNE62" s="69"/>
      <c r="LNF62" s="69"/>
      <c r="LNG62" s="69"/>
      <c r="LNH62" s="69"/>
      <c r="LNI62" s="69"/>
      <c r="LNJ62" s="69"/>
      <c r="LNK62" s="69"/>
      <c r="LNL62" s="69"/>
      <c r="LNM62" s="69"/>
      <c r="LNN62" s="69"/>
      <c r="LNO62" s="69"/>
      <c r="LNP62" s="69"/>
      <c r="LNQ62" s="69"/>
      <c r="LNR62" s="69"/>
      <c r="LNS62" s="69"/>
      <c r="LNT62" s="69"/>
      <c r="LNU62" s="69"/>
      <c r="LNV62" s="69"/>
      <c r="LNW62" s="70"/>
      <c r="LNX62" s="71"/>
      <c r="LNY62" s="72"/>
      <c r="LNZ62" s="68" t="s">
        <v>86</v>
      </c>
      <c r="LOA62" s="61">
        <f>SUM(LOA46:LOA60)</f>
        <v>0</v>
      </c>
      <c r="LOB62" s="61"/>
      <c r="LOC62" s="62"/>
      <c r="LOD62" s="62"/>
      <c r="LOE62" s="63"/>
      <c r="LOF62" s="63"/>
      <c r="LOG62" s="63"/>
      <c r="LOH62" s="62"/>
      <c r="LOI62" s="64"/>
      <c r="LOJ62" s="65"/>
      <c r="LOK62" s="66"/>
      <c r="LOL62" s="66"/>
      <c r="LOM62" s="66"/>
      <c r="LON62" s="67"/>
      <c r="LOO62" s="59"/>
      <c r="LOP62" s="59"/>
      <c r="LOQ62" s="59"/>
      <c r="LOR62" s="59"/>
      <c r="LOS62" s="59"/>
      <c r="LOT62" s="59"/>
      <c r="LOU62" s="59"/>
      <c r="LOV62" s="59"/>
      <c r="LOW62" s="59"/>
      <c r="LOX62" s="59"/>
      <c r="LOY62" s="59"/>
      <c r="LOZ62" s="59"/>
      <c r="LPA62" s="59"/>
      <c r="LPB62" s="59"/>
      <c r="LPC62" s="59"/>
      <c r="LPD62" s="59"/>
      <c r="LPE62" s="59"/>
      <c r="LPF62" s="59"/>
      <c r="LPG62" s="59"/>
      <c r="LPH62" s="59"/>
      <c r="LPI62" s="60"/>
      <c r="LPJ62" s="60"/>
      <c r="LPK62" s="69"/>
      <c r="LPL62" s="69"/>
      <c r="LPM62" s="69"/>
      <c r="LPN62" s="69"/>
      <c r="LPO62" s="69"/>
      <c r="LPP62" s="69"/>
      <c r="LPQ62" s="69"/>
      <c r="LPR62" s="69"/>
      <c r="LPS62" s="69"/>
      <c r="LPT62" s="69"/>
      <c r="LPU62" s="69"/>
      <c r="LPV62" s="69"/>
      <c r="LPW62" s="69"/>
      <c r="LPX62" s="69"/>
      <c r="LPY62" s="69"/>
      <c r="LPZ62" s="69"/>
      <c r="LQA62" s="69"/>
      <c r="LQB62" s="69"/>
      <c r="LQC62" s="69"/>
      <c r="LQD62" s="69"/>
      <c r="LQE62" s="69"/>
      <c r="LQF62" s="69"/>
      <c r="LQG62" s="69"/>
      <c r="LQH62" s="69"/>
      <c r="LQI62" s="70"/>
      <c r="LQJ62" s="71"/>
      <c r="LQK62" s="72"/>
      <c r="LQL62" s="68" t="s">
        <v>86</v>
      </c>
      <c r="LQM62" s="61">
        <f>SUM(LQM46:LQM60)</f>
        <v>0</v>
      </c>
      <c r="LQN62" s="61"/>
      <c r="LQO62" s="62"/>
      <c r="LQP62" s="62"/>
      <c r="LQQ62" s="63"/>
      <c r="LQR62" s="63"/>
      <c r="LQS62" s="63"/>
      <c r="LQT62" s="62"/>
      <c r="LQU62" s="64"/>
      <c r="LQV62" s="65"/>
      <c r="LQW62" s="66"/>
      <c r="LQX62" s="66"/>
      <c r="LQY62" s="66"/>
      <c r="LQZ62" s="67"/>
      <c r="LRA62" s="59"/>
      <c r="LRB62" s="59"/>
      <c r="LRC62" s="59"/>
      <c r="LRD62" s="59"/>
      <c r="LRE62" s="59"/>
      <c r="LRF62" s="59"/>
      <c r="LRG62" s="59"/>
      <c r="LRH62" s="59"/>
      <c r="LRI62" s="59"/>
      <c r="LRJ62" s="59"/>
      <c r="LRK62" s="59"/>
      <c r="LRL62" s="59"/>
      <c r="LRM62" s="59"/>
      <c r="LRN62" s="59"/>
      <c r="LRO62" s="59"/>
      <c r="LRP62" s="59"/>
      <c r="LRQ62" s="59"/>
      <c r="LRR62" s="59"/>
      <c r="LRS62" s="59"/>
      <c r="LRT62" s="59"/>
      <c r="LRU62" s="60"/>
      <c r="LRV62" s="60"/>
      <c r="LRW62" s="69"/>
      <c r="LRX62" s="69"/>
      <c r="LRY62" s="69"/>
      <c r="LRZ62" s="69"/>
      <c r="LSA62" s="69"/>
      <c r="LSB62" s="69"/>
      <c r="LSC62" s="69"/>
      <c r="LSD62" s="69"/>
      <c r="LSE62" s="69"/>
      <c r="LSF62" s="69"/>
      <c r="LSG62" s="69"/>
      <c r="LSH62" s="69"/>
      <c r="LSI62" s="69"/>
      <c r="LSJ62" s="69"/>
      <c r="LSK62" s="69"/>
      <c r="LSL62" s="69"/>
      <c r="LSM62" s="69"/>
      <c r="LSN62" s="69"/>
      <c r="LSO62" s="69"/>
      <c r="LSP62" s="69"/>
      <c r="LSQ62" s="69"/>
      <c r="LSR62" s="69"/>
      <c r="LSS62" s="69"/>
      <c r="LST62" s="69"/>
      <c r="LSU62" s="70"/>
      <c r="LSV62" s="71"/>
      <c r="LSW62" s="72"/>
      <c r="LSX62" s="68" t="s">
        <v>86</v>
      </c>
      <c r="LSY62" s="61">
        <f>SUM(LSY46:LSY60)</f>
        <v>0</v>
      </c>
      <c r="LSZ62" s="61"/>
      <c r="LTA62" s="62"/>
      <c r="LTB62" s="62"/>
      <c r="LTC62" s="63"/>
      <c r="LTD62" s="63"/>
      <c r="LTE62" s="63"/>
      <c r="LTF62" s="62"/>
      <c r="LTG62" s="64"/>
      <c r="LTH62" s="65"/>
      <c r="LTI62" s="66"/>
      <c r="LTJ62" s="66"/>
      <c r="LTK62" s="66"/>
      <c r="LTL62" s="67"/>
      <c r="LTM62" s="59"/>
      <c r="LTN62" s="59"/>
      <c r="LTO62" s="59"/>
      <c r="LTP62" s="59"/>
      <c r="LTQ62" s="59"/>
      <c r="LTR62" s="59"/>
      <c r="LTS62" s="59"/>
      <c r="LTT62" s="59"/>
      <c r="LTU62" s="59"/>
      <c r="LTV62" s="59"/>
      <c r="LTW62" s="59"/>
      <c r="LTX62" s="59"/>
      <c r="LTY62" s="59"/>
      <c r="LTZ62" s="59"/>
      <c r="LUA62" s="59"/>
      <c r="LUB62" s="59"/>
      <c r="LUC62" s="59"/>
      <c r="LUD62" s="59"/>
      <c r="LUE62" s="59"/>
      <c r="LUF62" s="59"/>
      <c r="LUG62" s="60"/>
      <c r="LUH62" s="60"/>
      <c r="LUI62" s="69"/>
      <c r="LUJ62" s="69"/>
      <c r="LUK62" s="69"/>
      <c r="LUL62" s="69"/>
      <c r="LUM62" s="69"/>
      <c r="LUN62" s="69"/>
      <c r="LUO62" s="69"/>
      <c r="LUP62" s="69"/>
      <c r="LUQ62" s="69"/>
      <c r="LUR62" s="69"/>
      <c r="LUS62" s="69"/>
      <c r="LUT62" s="69"/>
      <c r="LUU62" s="69"/>
      <c r="LUV62" s="69"/>
      <c r="LUW62" s="69"/>
      <c r="LUX62" s="69"/>
      <c r="LUY62" s="69"/>
      <c r="LUZ62" s="69"/>
      <c r="LVA62" s="69"/>
      <c r="LVB62" s="69"/>
      <c r="LVC62" s="69"/>
      <c r="LVD62" s="69"/>
      <c r="LVE62" s="69"/>
      <c r="LVF62" s="69"/>
      <c r="LVG62" s="70"/>
      <c r="LVH62" s="71"/>
      <c r="LVI62" s="72"/>
      <c r="LVJ62" s="68" t="s">
        <v>86</v>
      </c>
      <c r="LVK62" s="61">
        <f>SUM(LVK46:LVK60)</f>
        <v>0</v>
      </c>
      <c r="LVL62" s="61"/>
      <c r="LVM62" s="62"/>
      <c r="LVN62" s="62"/>
      <c r="LVO62" s="63"/>
      <c r="LVP62" s="63"/>
      <c r="LVQ62" s="63"/>
      <c r="LVR62" s="62"/>
      <c r="LVS62" s="64"/>
      <c r="LVT62" s="65"/>
      <c r="LVU62" s="66"/>
      <c r="LVV62" s="66"/>
      <c r="LVW62" s="66"/>
      <c r="LVX62" s="67"/>
      <c r="LVY62" s="59"/>
      <c r="LVZ62" s="59"/>
      <c r="LWA62" s="59"/>
      <c r="LWB62" s="59"/>
      <c r="LWC62" s="59"/>
      <c r="LWD62" s="59"/>
      <c r="LWE62" s="59"/>
      <c r="LWF62" s="59"/>
      <c r="LWG62" s="59"/>
      <c r="LWH62" s="59"/>
      <c r="LWI62" s="59"/>
      <c r="LWJ62" s="59"/>
      <c r="LWK62" s="59"/>
      <c r="LWL62" s="59"/>
      <c r="LWM62" s="59"/>
      <c r="LWN62" s="59"/>
      <c r="LWO62" s="59"/>
      <c r="LWP62" s="59"/>
      <c r="LWQ62" s="59"/>
      <c r="LWR62" s="59"/>
      <c r="LWS62" s="60"/>
      <c r="LWT62" s="60"/>
      <c r="LWU62" s="69"/>
      <c r="LWV62" s="69"/>
      <c r="LWW62" s="69"/>
      <c r="LWX62" s="69"/>
      <c r="LWY62" s="69"/>
      <c r="LWZ62" s="69"/>
      <c r="LXA62" s="69"/>
      <c r="LXB62" s="69"/>
      <c r="LXC62" s="69"/>
      <c r="LXD62" s="69"/>
      <c r="LXE62" s="69"/>
      <c r="LXF62" s="69"/>
      <c r="LXG62" s="69"/>
      <c r="LXH62" s="69"/>
      <c r="LXI62" s="69"/>
      <c r="LXJ62" s="69"/>
      <c r="LXK62" s="69"/>
      <c r="LXL62" s="69"/>
      <c r="LXM62" s="69"/>
      <c r="LXN62" s="69"/>
      <c r="LXO62" s="69"/>
      <c r="LXP62" s="69"/>
      <c r="LXQ62" s="69"/>
      <c r="LXR62" s="69"/>
      <c r="LXS62" s="70"/>
      <c r="LXT62" s="71"/>
      <c r="LXU62" s="72"/>
      <c r="LXV62" s="68" t="s">
        <v>86</v>
      </c>
      <c r="LXW62" s="61">
        <f>SUM(LXW46:LXW60)</f>
        <v>0</v>
      </c>
      <c r="LXX62" s="61"/>
      <c r="LXY62" s="62"/>
      <c r="LXZ62" s="62"/>
      <c r="LYA62" s="63"/>
      <c r="LYB62" s="63"/>
      <c r="LYC62" s="63"/>
      <c r="LYD62" s="62"/>
      <c r="LYE62" s="64"/>
      <c r="LYF62" s="65"/>
      <c r="LYG62" s="66"/>
      <c r="LYH62" s="66"/>
      <c r="LYI62" s="66"/>
      <c r="LYJ62" s="67"/>
      <c r="LYK62" s="59"/>
      <c r="LYL62" s="59"/>
      <c r="LYM62" s="59"/>
      <c r="LYN62" s="59"/>
      <c r="LYO62" s="59"/>
      <c r="LYP62" s="59"/>
      <c r="LYQ62" s="59"/>
      <c r="LYR62" s="59"/>
      <c r="LYS62" s="59"/>
      <c r="LYT62" s="59"/>
      <c r="LYU62" s="59"/>
      <c r="LYV62" s="59"/>
      <c r="LYW62" s="59"/>
      <c r="LYX62" s="59"/>
      <c r="LYY62" s="59"/>
      <c r="LYZ62" s="59"/>
      <c r="LZA62" s="59"/>
      <c r="LZB62" s="59"/>
      <c r="LZC62" s="59"/>
      <c r="LZD62" s="59"/>
      <c r="LZE62" s="60"/>
      <c r="LZF62" s="60"/>
      <c r="LZG62" s="69"/>
      <c r="LZH62" s="69"/>
      <c r="LZI62" s="69"/>
      <c r="LZJ62" s="69"/>
      <c r="LZK62" s="69"/>
      <c r="LZL62" s="69"/>
      <c r="LZM62" s="69"/>
      <c r="LZN62" s="69"/>
      <c r="LZO62" s="69"/>
      <c r="LZP62" s="69"/>
      <c r="LZQ62" s="69"/>
      <c r="LZR62" s="69"/>
      <c r="LZS62" s="69"/>
      <c r="LZT62" s="69"/>
      <c r="LZU62" s="69"/>
      <c r="LZV62" s="69"/>
      <c r="LZW62" s="69"/>
      <c r="LZX62" s="69"/>
      <c r="LZY62" s="69"/>
      <c r="LZZ62" s="69"/>
      <c r="MAA62" s="69"/>
      <c r="MAB62" s="69"/>
      <c r="MAC62" s="69"/>
      <c r="MAD62" s="69"/>
      <c r="MAE62" s="70"/>
      <c r="MAF62" s="71"/>
      <c r="MAG62" s="72"/>
      <c r="MAH62" s="68" t="s">
        <v>86</v>
      </c>
      <c r="MAI62" s="61">
        <f>SUM(MAI46:MAI60)</f>
        <v>0</v>
      </c>
      <c r="MAJ62" s="61"/>
      <c r="MAK62" s="62"/>
      <c r="MAL62" s="62"/>
      <c r="MAM62" s="63"/>
      <c r="MAN62" s="63"/>
      <c r="MAO62" s="63"/>
      <c r="MAP62" s="62"/>
      <c r="MAQ62" s="64"/>
      <c r="MAR62" s="65"/>
      <c r="MAS62" s="66"/>
      <c r="MAT62" s="66"/>
      <c r="MAU62" s="66"/>
      <c r="MAV62" s="67"/>
      <c r="MAW62" s="59"/>
      <c r="MAX62" s="59"/>
      <c r="MAY62" s="59"/>
      <c r="MAZ62" s="59"/>
      <c r="MBA62" s="59"/>
      <c r="MBB62" s="59"/>
      <c r="MBC62" s="59"/>
      <c r="MBD62" s="59"/>
      <c r="MBE62" s="59"/>
      <c r="MBF62" s="59"/>
      <c r="MBG62" s="59"/>
      <c r="MBH62" s="59"/>
      <c r="MBI62" s="59"/>
      <c r="MBJ62" s="59"/>
      <c r="MBK62" s="59"/>
      <c r="MBL62" s="59"/>
      <c r="MBM62" s="59"/>
      <c r="MBN62" s="59"/>
      <c r="MBO62" s="59"/>
      <c r="MBP62" s="59"/>
      <c r="MBQ62" s="60"/>
      <c r="MBR62" s="60"/>
      <c r="MBS62" s="69"/>
      <c r="MBT62" s="69"/>
      <c r="MBU62" s="69"/>
      <c r="MBV62" s="69"/>
      <c r="MBW62" s="69"/>
      <c r="MBX62" s="69"/>
      <c r="MBY62" s="69"/>
      <c r="MBZ62" s="69"/>
      <c r="MCA62" s="69"/>
      <c r="MCB62" s="69"/>
      <c r="MCC62" s="69"/>
      <c r="MCD62" s="69"/>
      <c r="MCE62" s="69"/>
      <c r="MCF62" s="69"/>
      <c r="MCG62" s="69"/>
      <c r="MCH62" s="69"/>
      <c r="MCI62" s="69"/>
      <c r="MCJ62" s="69"/>
      <c r="MCK62" s="69"/>
      <c r="MCL62" s="69"/>
      <c r="MCM62" s="69"/>
      <c r="MCN62" s="69"/>
      <c r="MCO62" s="69"/>
      <c r="MCP62" s="69"/>
      <c r="MCQ62" s="70"/>
      <c r="MCR62" s="71"/>
      <c r="MCS62" s="72"/>
      <c r="MCT62" s="68" t="s">
        <v>86</v>
      </c>
      <c r="MCU62" s="61">
        <f>SUM(MCU46:MCU60)</f>
        <v>0</v>
      </c>
      <c r="MCV62" s="61"/>
      <c r="MCW62" s="62"/>
      <c r="MCX62" s="62"/>
      <c r="MCY62" s="63"/>
      <c r="MCZ62" s="63"/>
      <c r="MDA62" s="63"/>
      <c r="MDB62" s="62"/>
      <c r="MDC62" s="64"/>
      <c r="MDD62" s="65"/>
      <c r="MDE62" s="66"/>
      <c r="MDF62" s="66"/>
      <c r="MDG62" s="66"/>
      <c r="MDH62" s="67"/>
      <c r="MDI62" s="59"/>
      <c r="MDJ62" s="59"/>
      <c r="MDK62" s="59"/>
      <c r="MDL62" s="59"/>
      <c r="MDM62" s="59"/>
      <c r="MDN62" s="59"/>
      <c r="MDO62" s="59"/>
      <c r="MDP62" s="59"/>
      <c r="MDQ62" s="59"/>
      <c r="MDR62" s="59"/>
      <c r="MDS62" s="59"/>
      <c r="MDT62" s="59"/>
      <c r="MDU62" s="59"/>
      <c r="MDV62" s="59"/>
      <c r="MDW62" s="59"/>
      <c r="MDX62" s="59"/>
      <c r="MDY62" s="59"/>
      <c r="MDZ62" s="59"/>
      <c r="MEA62" s="59"/>
      <c r="MEB62" s="59"/>
      <c r="MEC62" s="60"/>
      <c r="MED62" s="60"/>
      <c r="MEE62" s="69"/>
      <c r="MEF62" s="69"/>
      <c r="MEG62" s="69"/>
      <c r="MEH62" s="69"/>
      <c r="MEI62" s="69"/>
      <c r="MEJ62" s="69"/>
      <c r="MEK62" s="69"/>
      <c r="MEL62" s="69"/>
      <c r="MEM62" s="69"/>
      <c r="MEN62" s="69"/>
      <c r="MEO62" s="69"/>
      <c r="MEP62" s="69"/>
      <c r="MEQ62" s="69"/>
      <c r="MER62" s="69"/>
      <c r="MES62" s="69"/>
      <c r="MET62" s="69"/>
      <c r="MEU62" s="69"/>
      <c r="MEV62" s="69"/>
      <c r="MEW62" s="69"/>
      <c r="MEX62" s="69"/>
      <c r="MEY62" s="69"/>
      <c r="MEZ62" s="69"/>
      <c r="MFA62" s="69"/>
      <c r="MFB62" s="69"/>
      <c r="MFC62" s="70"/>
      <c r="MFD62" s="71"/>
      <c r="MFE62" s="72"/>
      <c r="MFF62" s="68" t="s">
        <v>86</v>
      </c>
      <c r="MFG62" s="61">
        <f>SUM(MFG46:MFG60)</f>
        <v>0</v>
      </c>
      <c r="MFH62" s="61"/>
      <c r="MFI62" s="62"/>
      <c r="MFJ62" s="62"/>
      <c r="MFK62" s="63"/>
      <c r="MFL62" s="63"/>
      <c r="MFM62" s="63"/>
      <c r="MFN62" s="62"/>
      <c r="MFO62" s="64"/>
      <c r="MFP62" s="65"/>
      <c r="MFQ62" s="66"/>
      <c r="MFR62" s="66"/>
      <c r="MFS62" s="66"/>
      <c r="MFT62" s="67"/>
      <c r="MFU62" s="59"/>
      <c r="MFV62" s="59"/>
      <c r="MFW62" s="59"/>
      <c r="MFX62" s="59"/>
      <c r="MFY62" s="59"/>
      <c r="MFZ62" s="59"/>
      <c r="MGA62" s="59"/>
      <c r="MGB62" s="59"/>
      <c r="MGC62" s="59"/>
      <c r="MGD62" s="59"/>
      <c r="MGE62" s="59"/>
      <c r="MGF62" s="59"/>
      <c r="MGG62" s="59"/>
      <c r="MGH62" s="59"/>
      <c r="MGI62" s="59"/>
      <c r="MGJ62" s="59"/>
      <c r="MGK62" s="59"/>
      <c r="MGL62" s="59"/>
      <c r="MGM62" s="59"/>
      <c r="MGN62" s="59"/>
      <c r="MGO62" s="60"/>
      <c r="MGP62" s="60"/>
      <c r="MGQ62" s="69"/>
      <c r="MGR62" s="69"/>
      <c r="MGS62" s="69"/>
      <c r="MGT62" s="69"/>
      <c r="MGU62" s="69"/>
      <c r="MGV62" s="69"/>
      <c r="MGW62" s="69"/>
      <c r="MGX62" s="69"/>
      <c r="MGY62" s="69"/>
      <c r="MGZ62" s="69"/>
      <c r="MHA62" s="69"/>
      <c r="MHB62" s="69"/>
      <c r="MHC62" s="69"/>
      <c r="MHD62" s="69"/>
      <c r="MHE62" s="69"/>
      <c r="MHF62" s="69"/>
      <c r="MHG62" s="69"/>
      <c r="MHH62" s="69"/>
      <c r="MHI62" s="69"/>
      <c r="MHJ62" s="69"/>
      <c r="MHK62" s="69"/>
      <c r="MHL62" s="69"/>
      <c r="MHM62" s="69"/>
      <c r="MHN62" s="69"/>
      <c r="MHO62" s="70"/>
      <c r="MHP62" s="71"/>
      <c r="MHQ62" s="72"/>
      <c r="MHR62" s="68" t="s">
        <v>86</v>
      </c>
      <c r="MHS62" s="61">
        <f>SUM(MHS46:MHS60)</f>
        <v>0</v>
      </c>
      <c r="MHT62" s="61"/>
      <c r="MHU62" s="62"/>
      <c r="MHV62" s="62"/>
      <c r="MHW62" s="63"/>
      <c r="MHX62" s="63"/>
      <c r="MHY62" s="63"/>
      <c r="MHZ62" s="62"/>
      <c r="MIA62" s="64"/>
      <c r="MIB62" s="65"/>
      <c r="MIC62" s="66"/>
      <c r="MID62" s="66"/>
      <c r="MIE62" s="66"/>
      <c r="MIF62" s="67"/>
      <c r="MIG62" s="59"/>
      <c r="MIH62" s="59"/>
      <c r="MII62" s="59"/>
      <c r="MIJ62" s="59"/>
      <c r="MIK62" s="59"/>
      <c r="MIL62" s="59"/>
      <c r="MIM62" s="59"/>
      <c r="MIN62" s="59"/>
      <c r="MIO62" s="59"/>
      <c r="MIP62" s="59"/>
      <c r="MIQ62" s="59"/>
      <c r="MIR62" s="59"/>
      <c r="MIS62" s="59"/>
      <c r="MIT62" s="59"/>
      <c r="MIU62" s="59"/>
      <c r="MIV62" s="59"/>
      <c r="MIW62" s="59"/>
      <c r="MIX62" s="59"/>
      <c r="MIY62" s="59"/>
      <c r="MIZ62" s="59"/>
      <c r="MJA62" s="60"/>
      <c r="MJB62" s="60"/>
      <c r="MJC62" s="69"/>
      <c r="MJD62" s="69"/>
      <c r="MJE62" s="69"/>
      <c r="MJF62" s="69"/>
      <c r="MJG62" s="69"/>
      <c r="MJH62" s="69"/>
      <c r="MJI62" s="69"/>
      <c r="MJJ62" s="69"/>
      <c r="MJK62" s="69"/>
      <c r="MJL62" s="69"/>
      <c r="MJM62" s="69"/>
      <c r="MJN62" s="69"/>
      <c r="MJO62" s="69"/>
      <c r="MJP62" s="69"/>
      <c r="MJQ62" s="69"/>
      <c r="MJR62" s="69"/>
      <c r="MJS62" s="69"/>
      <c r="MJT62" s="69"/>
      <c r="MJU62" s="69"/>
      <c r="MJV62" s="69"/>
      <c r="MJW62" s="69"/>
      <c r="MJX62" s="69"/>
      <c r="MJY62" s="69"/>
      <c r="MJZ62" s="69"/>
      <c r="MKA62" s="70"/>
      <c r="MKB62" s="71"/>
      <c r="MKC62" s="72"/>
      <c r="MKD62" s="68" t="s">
        <v>86</v>
      </c>
      <c r="MKE62" s="61">
        <f>SUM(MKE46:MKE60)</f>
        <v>0</v>
      </c>
      <c r="MKF62" s="61"/>
      <c r="MKG62" s="62"/>
      <c r="MKH62" s="62"/>
      <c r="MKI62" s="63"/>
      <c r="MKJ62" s="63"/>
      <c r="MKK62" s="63"/>
      <c r="MKL62" s="62"/>
      <c r="MKM62" s="64"/>
      <c r="MKN62" s="65"/>
      <c r="MKO62" s="66"/>
      <c r="MKP62" s="66"/>
      <c r="MKQ62" s="66"/>
      <c r="MKR62" s="67"/>
      <c r="MKS62" s="59"/>
      <c r="MKT62" s="59"/>
      <c r="MKU62" s="59"/>
      <c r="MKV62" s="59"/>
      <c r="MKW62" s="59"/>
      <c r="MKX62" s="59"/>
      <c r="MKY62" s="59"/>
      <c r="MKZ62" s="59"/>
      <c r="MLA62" s="59"/>
      <c r="MLB62" s="59"/>
      <c r="MLC62" s="59"/>
      <c r="MLD62" s="59"/>
      <c r="MLE62" s="59"/>
      <c r="MLF62" s="59"/>
      <c r="MLG62" s="59"/>
      <c r="MLH62" s="59"/>
      <c r="MLI62" s="59"/>
      <c r="MLJ62" s="59"/>
      <c r="MLK62" s="59"/>
      <c r="MLL62" s="59"/>
      <c r="MLM62" s="60"/>
      <c r="MLN62" s="60"/>
      <c r="MLO62" s="69"/>
      <c r="MLP62" s="69"/>
      <c r="MLQ62" s="69"/>
      <c r="MLR62" s="69"/>
      <c r="MLS62" s="69"/>
      <c r="MLT62" s="69"/>
      <c r="MLU62" s="69"/>
      <c r="MLV62" s="69"/>
      <c r="MLW62" s="69"/>
      <c r="MLX62" s="69"/>
      <c r="MLY62" s="69"/>
      <c r="MLZ62" s="69"/>
      <c r="MMA62" s="69"/>
      <c r="MMB62" s="69"/>
      <c r="MMC62" s="69"/>
      <c r="MMD62" s="69"/>
      <c r="MME62" s="69"/>
      <c r="MMF62" s="69"/>
      <c r="MMG62" s="69"/>
      <c r="MMH62" s="69"/>
      <c r="MMI62" s="69"/>
      <c r="MMJ62" s="69"/>
      <c r="MMK62" s="69"/>
      <c r="MML62" s="69"/>
      <c r="MMM62" s="70"/>
      <c r="MMN62" s="71"/>
      <c r="MMO62" s="72"/>
      <c r="MMP62" s="68" t="s">
        <v>86</v>
      </c>
      <c r="MMQ62" s="61">
        <f>SUM(MMQ46:MMQ60)</f>
        <v>0</v>
      </c>
      <c r="MMR62" s="61"/>
      <c r="MMS62" s="62"/>
      <c r="MMT62" s="62"/>
      <c r="MMU62" s="63"/>
      <c r="MMV62" s="63"/>
      <c r="MMW62" s="63"/>
      <c r="MMX62" s="62"/>
      <c r="MMY62" s="64"/>
      <c r="MMZ62" s="65"/>
      <c r="MNA62" s="66"/>
      <c r="MNB62" s="66"/>
      <c r="MNC62" s="66"/>
      <c r="MND62" s="67"/>
      <c r="MNE62" s="59"/>
      <c r="MNF62" s="59"/>
      <c r="MNG62" s="59"/>
      <c r="MNH62" s="59"/>
      <c r="MNI62" s="59"/>
      <c r="MNJ62" s="59"/>
      <c r="MNK62" s="59"/>
      <c r="MNL62" s="59"/>
      <c r="MNM62" s="59"/>
      <c r="MNN62" s="59"/>
      <c r="MNO62" s="59"/>
      <c r="MNP62" s="59"/>
      <c r="MNQ62" s="59"/>
      <c r="MNR62" s="59"/>
      <c r="MNS62" s="59"/>
      <c r="MNT62" s="59"/>
      <c r="MNU62" s="59"/>
      <c r="MNV62" s="59"/>
      <c r="MNW62" s="59"/>
      <c r="MNX62" s="59"/>
      <c r="MNY62" s="60"/>
      <c r="MNZ62" s="60"/>
      <c r="MOA62" s="69"/>
      <c r="MOB62" s="69"/>
      <c r="MOC62" s="69"/>
      <c r="MOD62" s="69"/>
      <c r="MOE62" s="69"/>
      <c r="MOF62" s="69"/>
      <c r="MOG62" s="69"/>
      <c r="MOH62" s="69"/>
      <c r="MOI62" s="69"/>
      <c r="MOJ62" s="69"/>
      <c r="MOK62" s="69"/>
      <c r="MOL62" s="69"/>
      <c r="MOM62" s="69"/>
      <c r="MON62" s="69"/>
      <c r="MOO62" s="69"/>
      <c r="MOP62" s="69"/>
      <c r="MOQ62" s="69"/>
      <c r="MOR62" s="69"/>
      <c r="MOS62" s="69"/>
      <c r="MOT62" s="69"/>
      <c r="MOU62" s="69"/>
      <c r="MOV62" s="69"/>
      <c r="MOW62" s="69"/>
      <c r="MOX62" s="69"/>
      <c r="MOY62" s="70"/>
      <c r="MOZ62" s="71"/>
      <c r="MPA62" s="72"/>
      <c r="MPB62" s="68" t="s">
        <v>86</v>
      </c>
      <c r="MPC62" s="61">
        <f>SUM(MPC46:MPC60)</f>
        <v>0</v>
      </c>
      <c r="MPD62" s="61"/>
      <c r="MPE62" s="62"/>
      <c r="MPF62" s="62"/>
      <c r="MPG62" s="63"/>
      <c r="MPH62" s="63"/>
      <c r="MPI62" s="63"/>
      <c r="MPJ62" s="62"/>
      <c r="MPK62" s="64"/>
      <c r="MPL62" s="65"/>
      <c r="MPM62" s="66"/>
      <c r="MPN62" s="66"/>
      <c r="MPO62" s="66"/>
      <c r="MPP62" s="67"/>
      <c r="MPQ62" s="59"/>
      <c r="MPR62" s="59"/>
      <c r="MPS62" s="59"/>
      <c r="MPT62" s="59"/>
      <c r="MPU62" s="59"/>
      <c r="MPV62" s="59"/>
      <c r="MPW62" s="59"/>
      <c r="MPX62" s="59"/>
      <c r="MPY62" s="59"/>
      <c r="MPZ62" s="59"/>
      <c r="MQA62" s="59"/>
      <c r="MQB62" s="59"/>
      <c r="MQC62" s="59"/>
      <c r="MQD62" s="59"/>
      <c r="MQE62" s="59"/>
      <c r="MQF62" s="59"/>
      <c r="MQG62" s="59"/>
      <c r="MQH62" s="59"/>
      <c r="MQI62" s="59"/>
      <c r="MQJ62" s="59"/>
      <c r="MQK62" s="60"/>
      <c r="MQL62" s="60"/>
      <c r="MQM62" s="69"/>
      <c r="MQN62" s="69"/>
      <c r="MQO62" s="69"/>
      <c r="MQP62" s="69"/>
      <c r="MQQ62" s="69"/>
      <c r="MQR62" s="69"/>
      <c r="MQS62" s="69"/>
      <c r="MQT62" s="69"/>
      <c r="MQU62" s="69"/>
      <c r="MQV62" s="69"/>
      <c r="MQW62" s="69"/>
      <c r="MQX62" s="69"/>
      <c r="MQY62" s="69"/>
      <c r="MQZ62" s="69"/>
      <c r="MRA62" s="69"/>
      <c r="MRB62" s="69"/>
      <c r="MRC62" s="69"/>
      <c r="MRD62" s="69"/>
      <c r="MRE62" s="69"/>
      <c r="MRF62" s="69"/>
      <c r="MRG62" s="69"/>
      <c r="MRH62" s="69"/>
      <c r="MRI62" s="69"/>
      <c r="MRJ62" s="69"/>
      <c r="MRK62" s="70"/>
      <c r="MRL62" s="71"/>
      <c r="MRM62" s="72"/>
      <c r="MRN62" s="68" t="s">
        <v>86</v>
      </c>
      <c r="MRO62" s="61">
        <f>SUM(MRO46:MRO60)</f>
        <v>0</v>
      </c>
      <c r="MRP62" s="61"/>
      <c r="MRQ62" s="62"/>
      <c r="MRR62" s="62"/>
      <c r="MRS62" s="63"/>
      <c r="MRT62" s="63"/>
      <c r="MRU62" s="63"/>
      <c r="MRV62" s="62"/>
      <c r="MRW62" s="64"/>
      <c r="MRX62" s="65"/>
      <c r="MRY62" s="66"/>
      <c r="MRZ62" s="66"/>
      <c r="MSA62" s="66"/>
      <c r="MSB62" s="67"/>
      <c r="MSC62" s="59"/>
      <c r="MSD62" s="59"/>
      <c r="MSE62" s="59"/>
      <c r="MSF62" s="59"/>
      <c r="MSG62" s="59"/>
      <c r="MSH62" s="59"/>
      <c r="MSI62" s="59"/>
      <c r="MSJ62" s="59"/>
      <c r="MSK62" s="59"/>
      <c r="MSL62" s="59"/>
      <c r="MSM62" s="59"/>
      <c r="MSN62" s="59"/>
      <c r="MSO62" s="59"/>
      <c r="MSP62" s="59"/>
      <c r="MSQ62" s="59"/>
      <c r="MSR62" s="59"/>
      <c r="MSS62" s="59"/>
      <c r="MST62" s="59"/>
      <c r="MSU62" s="59"/>
      <c r="MSV62" s="59"/>
      <c r="MSW62" s="60"/>
      <c r="MSX62" s="60"/>
      <c r="MSY62" s="69"/>
      <c r="MSZ62" s="69"/>
      <c r="MTA62" s="69"/>
      <c r="MTB62" s="69"/>
      <c r="MTC62" s="69"/>
      <c r="MTD62" s="69"/>
      <c r="MTE62" s="69"/>
      <c r="MTF62" s="69"/>
      <c r="MTG62" s="69"/>
      <c r="MTH62" s="69"/>
      <c r="MTI62" s="69"/>
      <c r="MTJ62" s="69"/>
      <c r="MTK62" s="69"/>
      <c r="MTL62" s="69"/>
      <c r="MTM62" s="69"/>
      <c r="MTN62" s="69"/>
      <c r="MTO62" s="69"/>
      <c r="MTP62" s="69"/>
      <c r="MTQ62" s="69"/>
      <c r="MTR62" s="69"/>
      <c r="MTS62" s="69"/>
      <c r="MTT62" s="69"/>
      <c r="MTU62" s="69"/>
      <c r="MTV62" s="69"/>
      <c r="MTW62" s="70"/>
      <c r="MTX62" s="71"/>
      <c r="MTY62" s="72"/>
      <c r="MTZ62" s="68" t="s">
        <v>86</v>
      </c>
      <c r="MUA62" s="61">
        <f>SUM(MUA46:MUA60)</f>
        <v>0</v>
      </c>
      <c r="MUB62" s="61"/>
      <c r="MUC62" s="62"/>
      <c r="MUD62" s="62"/>
      <c r="MUE62" s="63"/>
      <c r="MUF62" s="63"/>
      <c r="MUG62" s="63"/>
      <c r="MUH62" s="62"/>
      <c r="MUI62" s="64"/>
      <c r="MUJ62" s="65"/>
      <c r="MUK62" s="66"/>
      <c r="MUL62" s="66"/>
      <c r="MUM62" s="66"/>
      <c r="MUN62" s="67"/>
      <c r="MUO62" s="59"/>
      <c r="MUP62" s="59"/>
      <c r="MUQ62" s="59"/>
      <c r="MUR62" s="59"/>
      <c r="MUS62" s="59"/>
      <c r="MUT62" s="59"/>
      <c r="MUU62" s="59"/>
      <c r="MUV62" s="59"/>
      <c r="MUW62" s="59"/>
      <c r="MUX62" s="59"/>
      <c r="MUY62" s="59"/>
      <c r="MUZ62" s="59"/>
      <c r="MVA62" s="59"/>
      <c r="MVB62" s="59"/>
      <c r="MVC62" s="59"/>
      <c r="MVD62" s="59"/>
      <c r="MVE62" s="59"/>
      <c r="MVF62" s="59"/>
      <c r="MVG62" s="59"/>
      <c r="MVH62" s="59"/>
      <c r="MVI62" s="60"/>
      <c r="MVJ62" s="60"/>
      <c r="MVK62" s="69"/>
      <c r="MVL62" s="69"/>
      <c r="MVM62" s="69"/>
      <c r="MVN62" s="69"/>
      <c r="MVO62" s="69"/>
      <c r="MVP62" s="69"/>
      <c r="MVQ62" s="69"/>
      <c r="MVR62" s="69"/>
      <c r="MVS62" s="69"/>
      <c r="MVT62" s="69"/>
      <c r="MVU62" s="69"/>
      <c r="MVV62" s="69"/>
      <c r="MVW62" s="69"/>
      <c r="MVX62" s="69"/>
      <c r="MVY62" s="69"/>
      <c r="MVZ62" s="69"/>
      <c r="MWA62" s="69"/>
      <c r="MWB62" s="69"/>
      <c r="MWC62" s="69"/>
      <c r="MWD62" s="69"/>
      <c r="MWE62" s="69"/>
      <c r="MWF62" s="69"/>
      <c r="MWG62" s="69"/>
      <c r="MWH62" s="69"/>
      <c r="MWI62" s="70"/>
      <c r="MWJ62" s="71"/>
      <c r="MWK62" s="72"/>
      <c r="MWL62" s="68" t="s">
        <v>86</v>
      </c>
      <c r="MWM62" s="61">
        <f>SUM(MWM46:MWM60)</f>
        <v>0</v>
      </c>
      <c r="MWN62" s="61"/>
      <c r="MWO62" s="62"/>
      <c r="MWP62" s="62"/>
      <c r="MWQ62" s="63"/>
      <c r="MWR62" s="63"/>
      <c r="MWS62" s="63"/>
      <c r="MWT62" s="62"/>
      <c r="MWU62" s="64"/>
      <c r="MWV62" s="65"/>
      <c r="MWW62" s="66"/>
      <c r="MWX62" s="66"/>
      <c r="MWY62" s="66"/>
      <c r="MWZ62" s="67"/>
      <c r="MXA62" s="59"/>
      <c r="MXB62" s="59"/>
      <c r="MXC62" s="59"/>
      <c r="MXD62" s="59"/>
      <c r="MXE62" s="59"/>
      <c r="MXF62" s="59"/>
      <c r="MXG62" s="59"/>
      <c r="MXH62" s="59"/>
      <c r="MXI62" s="59"/>
      <c r="MXJ62" s="59"/>
      <c r="MXK62" s="59"/>
      <c r="MXL62" s="59"/>
      <c r="MXM62" s="59"/>
      <c r="MXN62" s="59"/>
      <c r="MXO62" s="59"/>
      <c r="MXP62" s="59"/>
      <c r="MXQ62" s="59"/>
      <c r="MXR62" s="59"/>
      <c r="MXS62" s="59"/>
      <c r="MXT62" s="59"/>
      <c r="MXU62" s="60"/>
      <c r="MXV62" s="60"/>
      <c r="MXW62" s="69"/>
      <c r="MXX62" s="69"/>
      <c r="MXY62" s="69"/>
      <c r="MXZ62" s="69"/>
      <c r="MYA62" s="69"/>
      <c r="MYB62" s="69"/>
      <c r="MYC62" s="69"/>
      <c r="MYD62" s="69"/>
      <c r="MYE62" s="69"/>
      <c r="MYF62" s="69"/>
      <c r="MYG62" s="69"/>
      <c r="MYH62" s="69"/>
      <c r="MYI62" s="69"/>
      <c r="MYJ62" s="69"/>
      <c r="MYK62" s="69"/>
      <c r="MYL62" s="69"/>
      <c r="MYM62" s="69"/>
      <c r="MYN62" s="69"/>
      <c r="MYO62" s="69"/>
      <c r="MYP62" s="69"/>
      <c r="MYQ62" s="69"/>
      <c r="MYR62" s="69"/>
      <c r="MYS62" s="69"/>
      <c r="MYT62" s="69"/>
      <c r="MYU62" s="70"/>
      <c r="MYV62" s="71"/>
      <c r="MYW62" s="72"/>
      <c r="MYX62" s="68" t="s">
        <v>86</v>
      </c>
      <c r="MYY62" s="61">
        <f>SUM(MYY46:MYY60)</f>
        <v>0</v>
      </c>
      <c r="MYZ62" s="61"/>
      <c r="MZA62" s="62"/>
      <c r="MZB62" s="62"/>
      <c r="MZC62" s="63"/>
      <c r="MZD62" s="63"/>
      <c r="MZE62" s="63"/>
      <c r="MZF62" s="62"/>
      <c r="MZG62" s="64"/>
      <c r="MZH62" s="65"/>
      <c r="MZI62" s="66"/>
      <c r="MZJ62" s="66"/>
      <c r="MZK62" s="66"/>
      <c r="MZL62" s="67"/>
      <c r="MZM62" s="59"/>
      <c r="MZN62" s="59"/>
      <c r="MZO62" s="59"/>
      <c r="MZP62" s="59"/>
      <c r="MZQ62" s="59"/>
      <c r="MZR62" s="59"/>
      <c r="MZS62" s="59"/>
      <c r="MZT62" s="59"/>
      <c r="MZU62" s="59"/>
      <c r="MZV62" s="59"/>
      <c r="MZW62" s="59"/>
      <c r="MZX62" s="59"/>
      <c r="MZY62" s="59"/>
      <c r="MZZ62" s="59"/>
      <c r="NAA62" s="59"/>
      <c r="NAB62" s="59"/>
      <c r="NAC62" s="59"/>
      <c r="NAD62" s="59"/>
      <c r="NAE62" s="59"/>
      <c r="NAF62" s="59"/>
      <c r="NAG62" s="60"/>
      <c r="NAH62" s="60"/>
      <c r="NAI62" s="69"/>
      <c r="NAJ62" s="69"/>
      <c r="NAK62" s="69"/>
      <c r="NAL62" s="69"/>
      <c r="NAM62" s="69"/>
      <c r="NAN62" s="69"/>
      <c r="NAO62" s="69"/>
      <c r="NAP62" s="69"/>
      <c r="NAQ62" s="69"/>
      <c r="NAR62" s="69"/>
      <c r="NAS62" s="69"/>
      <c r="NAT62" s="69"/>
      <c r="NAU62" s="69"/>
      <c r="NAV62" s="69"/>
      <c r="NAW62" s="69"/>
      <c r="NAX62" s="69"/>
      <c r="NAY62" s="69"/>
      <c r="NAZ62" s="69"/>
      <c r="NBA62" s="69"/>
      <c r="NBB62" s="69"/>
      <c r="NBC62" s="69"/>
      <c r="NBD62" s="69"/>
      <c r="NBE62" s="69"/>
      <c r="NBF62" s="69"/>
      <c r="NBG62" s="70"/>
      <c r="NBH62" s="71"/>
      <c r="NBI62" s="72"/>
      <c r="NBJ62" s="68" t="s">
        <v>86</v>
      </c>
      <c r="NBK62" s="61">
        <f>SUM(NBK46:NBK60)</f>
        <v>0</v>
      </c>
      <c r="NBL62" s="61"/>
      <c r="NBM62" s="62"/>
      <c r="NBN62" s="62"/>
      <c r="NBO62" s="63"/>
      <c r="NBP62" s="63"/>
      <c r="NBQ62" s="63"/>
      <c r="NBR62" s="62"/>
      <c r="NBS62" s="64"/>
      <c r="NBT62" s="65"/>
      <c r="NBU62" s="66"/>
      <c r="NBV62" s="66"/>
      <c r="NBW62" s="66"/>
      <c r="NBX62" s="67"/>
      <c r="NBY62" s="59"/>
      <c r="NBZ62" s="59"/>
      <c r="NCA62" s="59"/>
      <c r="NCB62" s="59"/>
      <c r="NCC62" s="59"/>
      <c r="NCD62" s="59"/>
      <c r="NCE62" s="59"/>
      <c r="NCF62" s="59"/>
      <c r="NCG62" s="59"/>
      <c r="NCH62" s="59"/>
      <c r="NCI62" s="59"/>
      <c r="NCJ62" s="59"/>
      <c r="NCK62" s="59"/>
      <c r="NCL62" s="59"/>
      <c r="NCM62" s="59"/>
      <c r="NCN62" s="59"/>
      <c r="NCO62" s="59"/>
      <c r="NCP62" s="59"/>
      <c r="NCQ62" s="59"/>
      <c r="NCR62" s="59"/>
      <c r="NCS62" s="60"/>
      <c r="NCT62" s="60"/>
      <c r="NCU62" s="69"/>
      <c r="NCV62" s="69"/>
      <c r="NCW62" s="69"/>
      <c r="NCX62" s="69"/>
      <c r="NCY62" s="69"/>
      <c r="NCZ62" s="69"/>
      <c r="NDA62" s="69"/>
      <c r="NDB62" s="69"/>
      <c r="NDC62" s="69"/>
      <c r="NDD62" s="69"/>
      <c r="NDE62" s="69"/>
      <c r="NDF62" s="69"/>
      <c r="NDG62" s="69"/>
      <c r="NDH62" s="69"/>
      <c r="NDI62" s="69"/>
      <c r="NDJ62" s="69"/>
      <c r="NDK62" s="69"/>
      <c r="NDL62" s="69"/>
      <c r="NDM62" s="69"/>
      <c r="NDN62" s="69"/>
      <c r="NDO62" s="69"/>
      <c r="NDP62" s="69"/>
      <c r="NDQ62" s="69"/>
      <c r="NDR62" s="69"/>
      <c r="NDS62" s="70"/>
      <c r="NDT62" s="71"/>
      <c r="NDU62" s="72"/>
      <c r="NDV62" s="68" t="s">
        <v>86</v>
      </c>
      <c r="NDW62" s="61">
        <f>SUM(NDW46:NDW60)</f>
        <v>0</v>
      </c>
      <c r="NDX62" s="61"/>
      <c r="NDY62" s="62"/>
      <c r="NDZ62" s="62"/>
      <c r="NEA62" s="63"/>
      <c r="NEB62" s="63"/>
      <c r="NEC62" s="63"/>
      <c r="NED62" s="62"/>
      <c r="NEE62" s="64"/>
      <c r="NEF62" s="65"/>
      <c r="NEG62" s="66"/>
      <c r="NEH62" s="66"/>
      <c r="NEI62" s="66"/>
      <c r="NEJ62" s="67"/>
      <c r="NEK62" s="59"/>
      <c r="NEL62" s="59"/>
      <c r="NEM62" s="59"/>
      <c r="NEN62" s="59"/>
      <c r="NEO62" s="59"/>
      <c r="NEP62" s="59"/>
      <c r="NEQ62" s="59"/>
      <c r="NER62" s="59"/>
      <c r="NES62" s="59"/>
      <c r="NET62" s="59"/>
      <c r="NEU62" s="59"/>
      <c r="NEV62" s="59"/>
      <c r="NEW62" s="59"/>
      <c r="NEX62" s="59"/>
      <c r="NEY62" s="59"/>
      <c r="NEZ62" s="59"/>
      <c r="NFA62" s="59"/>
      <c r="NFB62" s="59"/>
      <c r="NFC62" s="59"/>
      <c r="NFD62" s="59"/>
      <c r="NFE62" s="60"/>
      <c r="NFF62" s="60"/>
      <c r="NFG62" s="69"/>
      <c r="NFH62" s="69"/>
      <c r="NFI62" s="69"/>
      <c r="NFJ62" s="69"/>
      <c r="NFK62" s="69"/>
      <c r="NFL62" s="69"/>
      <c r="NFM62" s="69"/>
      <c r="NFN62" s="69"/>
      <c r="NFO62" s="69"/>
      <c r="NFP62" s="69"/>
      <c r="NFQ62" s="69"/>
      <c r="NFR62" s="69"/>
      <c r="NFS62" s="69"/>
      <c r="NFT62" s="69"/>
      <c r="NFU62" s="69"/>
      <c r="NFV62" s="69"/>
      <c r="NFW62" s="69"/>
      <c r="NFX62" s="69"/>
      <c r="NFY62" s="69"/>
      <c r="NFZ62" s="69"/>
      <c r="NGA62" s="69"/>
      <c r="NGB62" s="69"/>
      <c r="NGC62" s="69"/>
      <c r="NGD62" s="69"/>
      <c r="NGE62" s="70"/>
      <c r="NGF62" s="71"/>
      <c r="NGG62" s="72"/>
      <c r="NGH62" s="68" t="s">
        <v>86</v>
      </c>
      <c r="NGI62" s="61">
        <f>SUM(NGI46:NGI60)</f>
        <v>0</v>
      </c>
      <c r="NGJ62" s="61"/>
      <c r="NGK62" s="62"/>
      <c r="NGL62" s="62"/>
      <c r="NGM62" s="63"/>
      <c r="NGN62" s="63"/>
      <c r="NGO62" s="63"/>
      <c r="NGP62" s="62"/>
      <c r="NGQ62" s="64"/>
      <c r="NGR62" s="65"/>
      <c r="NGS62" s="66"/>
      <c r="NGT62" s="66"/>
      <c r="NGU62" s="66"/>
      <c r="NGV62" s="67"/>
      <c r="NGW62" s="59"/>
      <c r="NGX62" s="59"/>
      <c r="NGY62" s="59"/>
      <c r="NGZ62" s="59"/>
      <c r="NHA62" s="59"/>
      <c r="NHB62" s="59"/>
      <c r="NHC62" s="59"/>
      <c r="NHD62" s="59"/>
      <c r="NHE62" s="59"/>
      <c r="NHF62" s="59"/>
      <c r="NHG62" s="59"/>
      <c r="NHH62" s="59"/>
      <c r="NHI62" s="59"/>
      <c r="NHJ62" s="59"/>
      <c r="NHK62" s="59"/>
      <c r="NHL62" s="59"/>
      <c r="NHM62" s="59"/>
      <c r="NHN62" s="59"/>
      <c r="NHO62" s="59"/>
      <c r="NHP62" s="59"/>
      <c r="NHQ62" s="60"/>
      <c r="NHR62" s="60"/>
      <c r="NHS62" s="69"/>
      <c r="NHT62" s="69"/>
      <c r="NHU62" s="69"/>
      <c r="NHV62" s="69"/>
      <c r="NHW62" s="69"/>
      <c r="NHX62" s="69"/>
      <c r="NHY62" s="69"/>
      <c r="NHZ62" s="69"/>
      <c r="NIA62" s="69"/>
      <c r="NIB62" s="69"/>
      <c r="NIC62" s="69"/>
      <c r="NID62" s="69"/>
      <c r="NIE62" s="69"/>
      <c r="NIF62" s="69"/>
      <c r="NIG62" s="69"/>
      <c r="NIH62" s="69"/>
      <c r="NII62" s="69"/>
      <c r="NIJ62" s="69"/>
      <c r="NIK62" s="69"/>
      <c r="NIL62" s="69"/>
      <c r="NIM62" s="69"/>
      <c r="NIN62" s="69"/>
      <c r="NIO62" s="69"/>
      <c r="NIP62" s="69"/>
      <c r="NIQ62" s="70"/>
      <c r="NIR62" s="71"/>
      <c r="NIS62" s="72"/>
      <c r="NIT62" s="68" t="s">
        <v>86</v>
      </c>
      <c r="NIU62" s="61">
        <f>SUM(NIU46:NIU60)</f>
        <v>0</v>
      </c>
      <c r="NIV62" s="61"/>
      <c r="NIW62" s="62"/>
      <c r="NIX62" s="62"/>
      <c r="NIY62" s="63"/>
      <c r="NIZ62" s="63"/>
      <c r="NJA62" s="63"/>
      <c r="NJB62" s="62"/>
      <c r="NJC62" s="64"/>
      <c r="NJD62" s="65"/>
      <c r="NJE62" s="66"/>
      <c r="NJF62" s="66"/>
      <c r="NJG62" s="66"/>
      <c r="NJH62" s="67"/>
      <c r="NJI62" s="59"/>
      <c r="NJJ62" s="59"/>
      <c r="NJK62" s="59"/>
      <c r="NJL62" s="59"/>
      <c r="NJM62" s="59"/>
      <c r="NJN62" s="59"/>
      <c r="NJO62" s="59"/>
      <c r="NJP62" s="59"/>
      <c r="NJQ62" s="59"/>
      <c r="NJR62" s="59"/>
      <c r="NJS62" s="59"/>
      <c r="NJT62" s="59"/>
      <c r="NJU62" s="59"/>
      <c r="NJV62" s="59"/>
      <c r="NJW62" s="59"/>
      <c r="NJX62" s="59"/>
      <c r="NJY62" s="59"/>
      <c r="NJZ62" s="59"/>
      <c r="NKA62" s="59"/>
      <c r="NKB62" s="59"/>
      <c r="NKC62" s="60"/>
      <c r="NKD62" s="60"/>
      <c r="NKE62" s="69"/>
      <c r="NKF62" s="69"/>
      <c r="NKG62" s="69"/>
      <c r="NKH62" s="69"/>
      <c r="NKI62" s="69"/>
      <c r="NKJ62" s="69"/>
      <c r="NKK62" s="69"/>
      <c r="NKL62" s="69"/>
      <c r="NKM62" s="69"/>
      <c r="NKN62" s="69"/>
      <c r="NKO62" s="69"/>
      <c r="NKP62" s="69"/>
      <c r="NKQ62" s="69"/>
      <c r="NKR62" s="69"/>
      <c r="NKS62" s="69"/>
      <c r="NKT62" s="69"/>
      <c r="NKU62" s="69"/>
      <c r="NKV62" s="69"/>
      <c r="NKW62" s="69"/>
      <c r="NKX62" s="69"/>
      <c r="NKY62" s="69"/>
      <c r="NKZ62" s="69"/>
      <c r="NLA62" s="69"/>
      <c r="NLB62" s="69"/>
      <c r="NLC62" s="70"/>
      <c r="NLD62" s="71"/>
      <c r="NLE62" s="72"/>
      <c r="NLF62" s="68" t="s">
        <v>86</v>
      </c>
      <c r="NLG62" s="61">
        <f>SUM(NLG46:NLG60)</f>
        <v>0</v>
      </c>
      <c r="NLH62" s="61"/>
      <c r="NLI62" s="62"/>
      <c r="NLJ62" s="62"/>
      <c r="NLK62" s="63"/>
      <c r="NLL62" s="63"/>
      <c r="NLM62" s="63"/>
      <c r="NLN62" s="62"/>
      <c r="NLO62" s="64"/>
      <c r="NLP62" s="65"/>
      <c r="NLQ62" s="66"/>
      <c r="NLR62" s="66"/>
      <c r="NLS62" s="66"/>
      <c r="NLT62" s="67"/>
      <c r="NLU62" s="59"/>
      <c r="NLV62" s="59"/>
      <c r="NLW62" s="59"/>
      <c r="NLX62" s="59"/>
      <c r="NLY62" s="59"/>
      <c r="NLZ62" s="59"/>
      <c r="NMA62" s="59"/>
      <c r="NMB62" s="59"/>
      <c r="NMC62" s="59"/>
      <c r="NMD62" s="59"/>
      <c r="NME62" s="59"/>
      <c r="NMF62" s="59"/>
      <c r="NMG62" s="59"/>
      <c r="NMH62" s="59"/>
      <c r="NMI62" s="59"/>
      <c r="NMJ62" s="59"/>
      <c r="NMK62" s="59"/>
      <c r="NML62" s="59"/>
      <c r="NMM62" s="59"/>
      <c r="NMN62" s="59"/>
      <c r="NMO62" s="60"/>
      <c r="NMP62" s="60"/>
      <c r="NMQ62" s="69"/>
      <c r="NMR62" s="69"/>
      <c r="NMS62" s="69"/>
      <c r="NMT62" s="69"/>
      <c r="NMU62" s="69"/>
      <c r="NMV62" s="69"/>
      <c r="NMW62" s="69"/>
      <c r="NMX62" s="69"/>
      <c r="NMY62" s="69"/>
      <c r="NMZ62" s="69"/>
      <c r="NNA62" s="69"/>
      <c r="NNB62" s="69"/>
      <c r="NNC62" s="69"/>
      <c r="NND62" s="69"/>
      <c r="NNE62" s="69"/>
      <c r="NNF62" s="69"/>
      <c r="NNG62" s="69"/>
      <c r="NNH62" s="69"/>
      <c r="NNI62" s="69"/>
      <c r="NNJ62" s="69"/>
      <c r="NNK62" s="69"/>
      <c r="NNL62" s="69"/>
      <c r="NNM62" s="69"/>
      <c r="NNN62" s="69"/>
      <c r="NNO62" s="70"/>
      <c r="NNP62" s="71"/>
      <c r="NNQ62" s="72"/>
      <c r="NNR62" s="68" t="s">
        <v>86</v>
      </c>
      <c r="NNS62" s="61">
        <f>SUM(NNS46:NNS60)</f>
        <v>0</v>
      </c>
      <c r="NNT62" s="61"/>
      <c r="NNU62" s="62"/>
      <c r="NNV62" s="62"/>
      <c r="NNW62" s="63"/>
      <c r="NNX62" s="63"/>
      <c r="NNY62" s="63"/>
      <c r="NNZ62" s="62"/>
      <c r="NOA62" s="64"/>
      <c r="NOB62" s="65"/>
      <c r="NOC62" s="66"/>
      <c r="NOD62" s="66"/>
      <c r="NOE62" s="66"/>
      <c r="NOF62" s="67"/>
      <c r="NOG62" s="59"/>
      <c r="NOH62" s="59"/>
      <c r="NOI62" s="59"/>
      <c r="NOJ62" s="59"/>
      <c r="NOK62" s="59"/>
      <c r="NOL62" s="59"/>
      <c r="NOM62" s="59"/>
      <c r="NON62" s="59"/>
      <c r="NOO62" s="59"/>
      <c r="NOP62" s="59"/>
      <c r="NOQ62" s="59"/>
      <c r="NOR62" s="59"/>
      <c r="NOS62" s="59"/>
      <c r="NOT62" s="59"/>
      <c r="NOU62" s="59"/>
      <c r="NOV62" s="59"/>
      <c r="NOW62" s="59"/>
      <c r="NOX62" s="59"/>
      <c r="NOY62" s="59"/>
      <c r="NOZ62" s="59"/>
      <c r="NPA62" s="60"/>
      <c r="NPB62" s="60"/>
      <c r="NPC62" s="69"/>
      <c r="NPD62" s="69"/>
      <c r="NPE62" s="69"/>
      <c r="NPF62" s="69"/>
      <c r="NPG62" s="69"/>
      <c r="NPH62" s="69"/>
      <c r="NPI62" s="69"/>
      <c r="NPJ62" s="69"/>
      <c r="NPK62" s="69"/>
      <c r="NPL62" s="69"/>
      <c r="NPM62" s="69"/>
      <c r="NPN62" s="69"/>
      <c r="NPO62" s="69"/>
      <c r="NPP62" s="69"/>
      <c r="NPQ62" s="69"/>
      <c r="NPR62" s="69"/>
      <c r="NPS62" s="69"/>
      <c r="NPT62" s="69"/>
      <c r="NPU62" s="69"/>
      <c r="NPV62" s="69"/>
      <c r="NPW62" s="69"/>
      <c r="NPX62" s="69"/>
      <c r="NPY62" s="69"/>
      <c r="NPZ62" s="69"/>
      <c r="NQA62" s="70"/>
      <c r="NQB62" s="71"/>
      <c r="NQC62" s="72"/>
      <c r="NQD62" s="68" t="s">
        <v>86</v>
      </c>
      <c r="NQE62" s="61">
        <f>SUM(NQE46:NQE60)</f>
        <v>0</v>
      </c>
      <c r="NQF62" s="61"/>
      <c r="NQG62" s="62"/>
      <c r="NQH62" s="62"/>
      <c r="NQI62" s="63"/>
      <c r="NQJ62" s="63"/>
      <c r="NQK62" s="63"/>
      <c r="NQL62" s="62"/>
      <c r="NQM62" s="64"/>
      <c r="NQN62" s="65"/>
      <c r="NQO62" s="66"/>
      <c r="NQP62" s="66"/>
      <c r="NQQ62" s="66"/>
      <c r="NQR62" s="67"/>
      <c r="NQS62" s="59"/>
      <c r="NQT62" s="59"/>
      <c r="NQU62" s="59"/>
      <c r="NQV62" s="59"/>
      <c r="NQW62" s="59"/>
      <c r="NQX62" s="59"/>
      <c r="NQY62" s="59"/>
      <c r="NQZ62" s="59"/>
      <c r="NRA62" s="59"/>
      <c r="NRB62" s="59"/>
      <c r="NRC62" s="59"/>
      <c r="NRD62" s="59"/>
      <c r="NRE62" s="59"/>
      <c r="NRF62" s="59"/>
      <c r="NRG62" s="59"/>
      <c r="NRH62" s="59"/>
      <c r="NRI62" s="59"/>
      <c r="NRJ62" s="59"/>
      <c r="NRK62" s="59"/>
      <c r="NRL62" s="59"/>
      <c r="NRM62" s="60"/>
      <c r="NRN62" s="60"/>
      <c r="NRO62" s="69"/>
      <c r="NRP62" s="69"/>
      <c r="NRQ62" s="69"/>
      <c r="NRR62" s="69"/>
      <c r="NRS62" s="69"/>
      <c r="NRT62" s="69"/>
      <c r="NRU62" s="69"/>
      <c r="NRV62" s="69"/>
      <c r="NRW62" s="69"/>
      <c r="NRX62" s="69"/>
      <c r="NRY62" s="69"/>
      <c r="NRZ62" s="69"/>
      <c r="NSA62" s="69"/>
      <c r="NSB62" s="69"/>
      <c r="NSC62" s="69"/>
      <c r="NSD62" s="69"/>
      <c r="NSE62" s="69"/>
      <c r="NSF62" s="69"/>
      <c r="NSG62" s="69"/>
      <c r="NSH62" s="69"/>
      <c r="NSI62" s="69"/>
      <c r="NSJ62" s="69"/>
      <c r="NSK62" s="69"/>
      <c r="NSL62" s="69"/>
      <c r="NSM62" s="70"/>
      <c r="NSN62" s="71"/>
      <c r="NSO62" s="72"/>
      <c r="NSP62" s="68" t="s">
        <v>86</v>
      </c>
      <c r="NSQ62" s="61">
        <f>SUM(NSQ46:NSQ60)</f>
        <v>0</v>
      </c>
      <c r="NSR62" s="61"/>
      <c r="NSS62" s="62"/>
      <c r="NST62" s="62"/>
      <c r="NSU62" s="63"/>
      <c r="NSV62" s="63"/>
      <c r="NSW62" s="63"/>
      <c r="NSX62" s="62"/>
      <c r="NSY62" s="64"/>
      <c r="NSZ62" s="65"/>
      <c r="NTA62" s="66"/>
      <c r="NTB62" s="66"/>
      <c r="NTC62" s="66"/>
      <c r="NTD62" s="67"/>
      <c r="NTE62" s="59"/>
      <c r="NTF62" s="59"/>
      <c r="NTG62" s="59"/>
      <c r="NTH62" s="59"/>
      <c r="NTI62" s="59"/>
      <c r="NTJ62" s="59"/>
      <c r="NTK62" s="59"/>
      <c r="NTL62" s="59"/>
      <c r="NTM62" s="59"/>
      <c r="NTN62" s="59"/>
      <c r="NTO62" s="59"/>
      <c r="NTP62" s="59"/>
      <c r="NTQ62" s="59"/>
      <c r="NTR62" s="59"/>
      <c r="NTS62" s="59"/>
      <c r="NTT62" s="59"/>
      <c r="NTU62" s="59"/>
      <c r="NTV62" s="59"/>
      <c r="NTW62" s="59"/>
      <c r="NTX62" s="59"/>
      <c r="NTY62" s="60"/>
      <c r="NTZ62" s="60"/>
      <c r="NUA62" s="69"/>
      <c r="NUB62" s="69"/>
      <c r="NUC62" s="69"/>
      <c r="NUD62" s="69"/>
      <c r="NUE62" s="69"/>
      <c r="NUF62" s="69"/>
      <c r="NUG62" s="69"/>
      <c r="NUH62" s="69"/>
      <c r="NUI62" s="69"/>
      <c r="NUJ62" s="69"/>
      <c r="NUK62" s="69"/>
      <c r="NUL62" s="69"/>
      <c r="NUM62" s="69"/>
      <c r="NUN62" s="69"/>
      <c r="NUO62" s="69"/>
      <c r="NUP62" s="69"/>
      <c r="NUQ62" s="69"/>
      <c r="NUR62" s="69"/>
      <c r="NUS62" s="69"/>
      <c r="NUT62" s="69"/>
      <c r="NUU62" s="69"/>
      <c r="NUV62" s="69"/>
      <c r="NUW62" s="69"/>
      <c r="NUX62" s="69"/>
      <c r="NUY62" s="70"/>
      <c r="NUZ62" s="71"/>
      <c r="NVA62" s="72"/>
      <c r="NVB62" s="68" t="s">
        <v>86</v>
      </c>
      <c r="NVC62" s="61">
        <f>SUM(NVC46:NVC60)</f>
        <v>0</v>
      </c>
      <c r="NVD62" s="61"/>
      <c r="NVE62" s="62"/>
      <c r="NVF62" s="62"/>
      <c r="NVG62" s="63"/>
      <c r="NVH62" s="63"/>
      <c r="NVI62" s="63"/>
      <c r="NVJ62" s="62"/>
      <c r="NVK62" s="64"/>
      <c r="NVL62" s="65"/>
      <c r="NVM62" s="66"/>
      <c r="NVN62" s="66"/>
      <c r="NVO62" s="66"/>
      <c r="NVP62" s="67"/>
      <c r="NVQ62" s="59"/>
      <c r="NVR62" s="59"/>
      <c r="NVS62" s="59"/>
      <c r="NVT62" s="59"/>
      <c r="NVU62" s="59"/>
      <c r="NVV62" s="59"/>
      <c r="NVW62" s="59"/>
      <c r="NVX62" s="59"/>
      <c r="NVY62" s="59"/>
      <c r="NVZ62" s="59"/>
      <c r="NWA62" s="59"/>
      <c r="NWB62" s="59"/>
      <c r="NWC62" s="59"/>
      <c r="NWD62" s="59"/>
      <c r="NWE62" s="59"/>
      <c r="NWF62" s="59"/>
      <c r="NWG62" s="59"/>
      <c r="NWH62" s="59"/>
      <c r="NWI62" s="59"/>
      <c r="NWJ62" s="59"/>
      <c r="NWK62" s="60"/>
      <c r="NWL62" s="60"/>
      <c r="NWM62" s="69"/>
      <c r="NWN62" s="69"/>
      <c r="NWO62" s="69"/>
      <c r="NWP62" s="69"/>
      <c r="NWQ62" s="69"/>
      <c r="NWR62" s="69"/>
      <c r="NWS62" s="69"/>
      <c r="NWT62" s="69"/>
      <c r="NWU62" s="69"/>
      <c r="NWV62" s="69"/>
      <c r="NWW62" s="69"/>
      <c r="NWX62" s="69"/>
      <c r="NWY62" s="69"/>
      <c r="NWZ62" s="69"/>
      <c r="NXA62" s="69"/>
      <c r="NXB62" s="69"/>
      <c r="NXC62" s="69"/>
      <c r="NXD62" s="69"/>
      <c r="NXE62" s="69"/>
      <c r="NXF62" s="69"/>
      <c r="NXG62" s="69"/>
      <c r="NXH62" s="69"/>
      <c r="NXI62" s="69"/>
      <c r="NXJ62" s="69"/>
      <c r="NXK62" s="70"/>
      <c r="NXL62" s="71"/>
      <c r="NXM62" s="72"/>
      <c r="NXN62" s="68" t="s">
        <v>86</v>
      </c>
      <c r="NXO62" s="61">
        <f>SUM(NXO46:NXO60)</f>
        <v>0</v>
      </c>
      <c r="NXP62" s="61"/>
      <c r="NXQ62" s="62"/>
      <c r="NXR62" s="62"/>
      <c r="NXS62" s="63"/>
      <c r="NXT62" s="63"/>
      <c r="NXU62" s="63"/>
      <c r="NXV62" s="62"/>
      <c r="NXW62" s="64"/>
      <c r="NXX62" s="65"/>
      <c r="NXY62" s="66"/>
      <c r="NXZ62" s="66"/>
      <c r="NYA62" s="66"/>
      <c r="NYB62" s="67"/>
      <c r="NYC62" s="59"/>
      <c r="NYD62" s="59"/>
      <c r="NYE62" s="59"/>
      <c r="NYF62" s="59"/>
      <c r="NYG62" s="59"/>
      <c r="NYH62" s="59"/>
      <c r="NYI62" s="59"/>
      <c r="NYJ62" s="59"/>
      <c r="NYK62" s="59"/>
      <c r="NYL62" s="59"/>
      <c r="NYM62" s="59"/>
      <c r="NYN62" s="59"/>
      <c r="NYO62" s="59"/>
      <c r="NYP62" s="59"/>
      <c r="NYQ62" s="59"/>
      <c r="NYR62" s="59"/>
      <c r="NYS62" s="59"/>
      <c r="NYT62" s="59"/>
      <c r="NYU62" s="59"/>
      <c r="NYV62" s="59"/>
      <c r="NYW62" s="60"/>
      <c r="NYX62" s="60"/>
      <c r="NYY62" s="69"/>
      <c r="NYZ62" s="69"/>
      <c r="NZA62" s="69"/>
      <c r="NZB62" s="69"/>
      <c r="NZC62" s="69"/>
      <c r="NZD62" s="69"/>
      <c r="NZE62" s="69"/>
      <c r="NZF62" s="69"/>
      <c r="NZG62" s="69"/>
      <c r="NZH62" s="69"/>
      <c r="NZI62" s="69"/>
      <c r="NZJ62" s="69"/>
      <c r="NZK62" s="69"/>
      <c r="NZL62" s="69"/>
      <c r="NZM62" s="69"/>
      <c r="NZN62" s="69"/>
      <c r="NZO62" s="69"/>
      <c r="NZP62" s="69"/>
      <c r="NZQ62" s="69"/>
      <c r="NZR62" s="69"/>
      <c r="NZS62" s="69"/>
      <c r="NZT62" s="69"/>
      <c r="NZU62" s="69"/>
      <c r="NZV62" s="69"/>
      <c r="NZW62" s="70"/>
      <c r="NZX62" s="71"/>
      <c r="NZY62" s="72"/>
      <c r="NZZ62" s="68" t="s">
        <v>86</v>
      </c>
      <c r="OAA62" s="61">
        <f>SUM(OAA46:OAA60)</f>
        <v>0</v>
      </c>
      <c r="OAB62" s="61"/>
      <c r="OAC62" s="62"/>
      <c r="OAD62" s="62"/>
      <c r="OAE62" s="63"/>
      <c r="OAF62" s="63"/>
      <c r="OAG62" s="63"/>
      <c r="OAH62" s="62"/>
      <c r="OAI62" s="64"/>
      <c r="OAJ62" s="65"/>
      <c r="OAK62" s="66"/>
      <c r="OAL62" s="66"/>
      <c r="OAM62" s="66"/>
      <c r="OAN62" s="67"/>
      <c r="OAO62" s="59"/>
      <c r="OAP62" s="59"/>
      <c r="OAQ62" s="59"/>
      <c r="OAR62" s="59"/>
      <c r="OAS62" s="59"/>
      <c r="OAT62" s="59"/>
      <c r="OAU62" s="59"/>
      <c r="OAV62" s="59"/>
      <c r="OAW62" s="59"/>
      <c r="OAX62" s="59"/>
      <c r="OAY62" s="59"/>
      <c r="OAZ62" s="59"/>
      <c r="OBA62" s="59"/>
      <c r="OBB62" s="59"/>
      <c r="OBC62" s="59"/>
      <c r="OBD62" s="59"/>
      <c r="OBE62" s="59"/>
      <c r="OBF62" s="59"/>
      <c r="OBG62" s="59"/>
      <c r="OBH62" s="59"/>
      <c r="OBI62" s="60"/>
      <c r="OBJ62" s="60"/>
      <c r="OBK62" s="69"/>
      <c r="OBL62" s="69"/>
      <c r="OBM62" s="69"/>
      <c r="OBN62" s="69"/>
      <c r="OBO62" s="69"/>
      <c r="OBP62" s="69"/>
      <c r="OBQ62" s="69"/>
      <c r="OBR62" s="69"/>
      <c r="OBS62" s="69"/>
      <c r="OBT62" s="69"/>
      <c r="OBU62" s="69"/>
      <c r="OBV62" s="69"/>
      <c r="OBW62" s="69"/>
      <c r="OBX62" s="69"/>
      <c r="OBY62" s="69"/>
      <c r="OBZ62" s="69"/>
      <c r="OCA62" s="69"/>
      <c r="OCB62" s="69"/>
      <c r="OCC62" s="69"/>
      <c r="OCD62" s="69"/>
      <c r="OCE62" s="69"/>
      <c r="OCF62" s="69"/>
      <c r="OCG62" s="69"/>
      <c r="OCH62" s="69"/>
      <c r="OCI62" s="70"/>
      <c r="OCJ62" s="71"/>
      <c r="OCK62" s="72"/>
      <c r="OCL62" s="68" t="s">
        <v>86</v>
      </c>
      <c r="OCM62" s="61">
        <f>SUM(OCM46:OCM60)</f>
        <v>0</v>
      </c>
      <c r="OCN62" s="61"/>
      <c r="OCO62" s="62"/>
      <c r="OCP62" s="62"/>
      <c r="OCQ62" s="63"/>
      <c r="OCR62" s="63"/>
      <c r="OCS62" s="63"/>
      <c r="OCT62" s="62"/>
      <c r="OCU62" s="64"/>
      <c r="OCV62" s="65"/>
      <c r="OCW62" s="66"/>
      <c r="OCX62" s="66"/>
      <c r="OCY62" s="66"/>
      <c r="OCZ62" s="67"/>
      <c r="ODA62" s="59"/>
      <c r="ODB62" s="59"/>
      <c r="ODC62" s="59"/>
      <c r="ODD62" s="59"/>
      <c r="ODE62" s="59"/>
      <c r="ODF62" s="59"/>
      <c r="ODG62" s="59"/>
      <c r="ODH62" s="59"/>
      <c r="ODI62" s="59"/>
      <c r="ODJ62" s="59"/>
      <c r="ODK62" s="59"/>
      <c r="ODL62" s="59"/>
      <c r="ODM62" s="59"/>
      <c r="ODN62" s="59"/>
      <c r="ODO62" s="59"/>
      <c r="ODP62" s="59"/>
      <c r="ODQ62" s="59"/>
      <c r="ODR62" s="59"/>
      <c r="ODS62" s="59"/>
      <c r="ODT62" s="59"/>
      <c r="ODU62" s="60"/>
      <c r="ODV62" s="60"/>
      <c r="ODW62" s="69"/>
      <c r="ODX62" s="69"/>
      <c r="ODY62" s="69"/>
      <c r="ODZ62" s="69"/>
      <c r="OEA62" s="69"/>
      <c r="OEB62" s="69"/>
      <c r="OEC62" s="69"/>
      <c r="OED62" s="69"/>
      <c r="OEE62" s="69"/>
      <c r="OEF62" s="69"/>
      <c r="OEG62" s="69"/>
      <c r="OEH62" s="69"/>
      <c r="OEI62" s="69"/>
      <c r="OEJ62" s="69"/>
      <c r="OEK62" s="69"/>
      <c r="OEL62" s="69"/>
      <c r="OEM62" s="69"/>
      <c r="OEN62" s="69"/>
      <c r="OEO62" s="69"/>
      <c r="OEP62" s="69"/>
      <c r="OEQ62" s="69"/>
      <c r="OER62" s="69"/>
      <c r="OES62" s="69"/>
      <c r="OET62" s="69"/>
      <c r="OEU62" s="70"/>
      <c r="OEV62" s="71"/>
      <c r="OEW62" s="72"/>
      <c r="OEX62" s="68" t="s">
        <v>86</v>
      </c>
      <c r="OEY62" s="61">
        <f>SUM(OEY46:OEY60)</f>
        <v>0</v>
      </c>
      <c r="OEZ62" s="61"/>
      <c r="OFA62" s="62"/>
      <c r="OFB62" s="62"/>
      <c r="OFC62" s="63"/>
      <c r="OFD62" s="63"/>
      <c r="OFE62" s="63"/>
      <c r="OFF62" s="62"/>
      <c r="OFG62" s="64"/>
      <c r="OFH62" s="65"/>
      <c r="OFI62" s="66"/>
      <c r="OFJ62" s="66"/>
      <c r="OFK62" s="66"/>
      <c r="OFL62" s="67"/>
      <c r="OFM62" s="59"/>
      <c r="OFN62" s="59"/>
      <c r="OFO62" s="59"/>
      <c r="OFP62" s="59"/>
      <c r="OFQ62" s="59"/>
      <c r="OFR62" s="59"/>
      <c r="OFS62" s="59"/>
      <c r="OFT62" s="59"/>
      <c r="OFU62" s="59"/>
      <c r="OFV62" s="59"/>
      <c r="OFW62" s="59"/>
      <c r="OFX62" s="59"/>
      <c r="OFY62" s="59"/>
      <c r="OFZ62" s="59"/>
      <c r="OGA62" s="59"/>
      <c r="OGB62" s="59"/>
      <c r="OGC62" s="59"/>
      <c r="OGD62" s="59"/>
      <c r="OGE62" s="59"/>
      <c r="OGF62" s="59"/>
      <c r="OGG62" s="60"/>
      <c r="OGH62" s="60"/>
      <c r="OGI62" s="69"/>
      <c r="OGJ62" s="69"/>
      <c r="OGK62" s="69"/>
      <c r="OGL62" s="69"/>
      <c r="OGM62" s="69"/>
      <c r="OGN62" s="69"/>
      <c r="OGO62" s="69"/>
      <c r="OGP62" s="69"/>
      <c r="OGQ62" s="69"/>
      <c r="OGR62" s="69"/>
      <c r="OGS62" s="69"/>
      <c r="OGT62" s="69"/>
      <c r="OGU62" s="69"/>
      <c r="OGV62" s="69"/>
      <c r="OGW62" s="69"/>
      <c r="OGX62" s="69"/>
      <c r="OGY62" s="69"/>
      <c r="OGZ62" s="69"/>
      <c r="OHA62" s="69"/>
      <c r="OHB62" s="69"/>
      <c r="OHC62" s="69"/>
      <c r="OHD62" s="69"/>
      <c r="OHE62" s="69"/>
      <c r="OHF62" s="69"/>
      <c r="OHG62" s="70"/>
      <c r="OHH62" s="71"/>
      <c r="OHI62" s="72"/>
      <c r="OHJ62" s="68" t="s">
        <v>86</v>
      </c>
      <c r="OHK62" s="61">
        <f>SUM(OHK46:OHK60)</f>
        <v>0</v>
      </c>
      <c r="OHL62" s="61"/>
      <c r="OHM62" s="62"/>
      <c r="OHN62" s="62"/>
      <c r="OHO62" s="63"/>
      <c r="OHP62" s="63"/>
      <c r="OHQ62" s="63"/>
      <c r="OHR62" s="62"/>
      <c r="OHS62" s="64"/>
      <c r="OHT62" s="65"/>
      <c r="OHU62" s="66"/>
      <c r="OHV62" s="66"/>
      <c r="OHW62" s="66"/>
      <c r="OHX62" s="67"/>
      <c r="OHY62" s="59"/>
      <c r="OHZ62" s="59"/>
      <c r="OIA62" s="59"/>
      <c r="OIB62" s="59"/>
      <c r="OIC62" s="59"/>
      <c r="OID62" s="59"/>
      <c r="OIE62" s="59"/>
      <c r="OIF62" s="59"/>
      <c r="OIG62" s="59"/>
      <c r="OIH62" s="59"/>
      <c r="OII62" s="59"/>
      <c r="OIJ62" s="59"/>
      <c r="OIK62" s="59"/>
      <c r="OIL62" s="59"/>
      <c r="OIM62" s="59"/>
      <c r="OIN62" s="59"/>
      <c r="OIO62" s="59"/>
      <c r="OIP62" s="59"/>
      <c r="OIQ62" s="59"/>
      <c r="OIR62" s="59"/>
      <c r="OIS62" s="60"/>
      <c r="OIT62" s="60"/>
      <c r="OIU62" s="69"/>
      <c r="OIV62" s="69"/>
      <c r="OIW62" s="69"/>
      <c r="OIX62" s="69"/>
      <c r="OIY62" s="69"/>
      <c r="OIZ62" s="69"/>
      <c r="OJA62" s="69"/>
      <c r="OJB62" s="69"/>
      <c r="OJC62" s="69"/>
      <c r="OJD62" s="69"/>
      <c r="OJE62" s="69"/>
      <c r="OJF62" s="69"/>
      <c r="OJG62" s="69"/>
      <c r="OJH62" s="69"/>
      <c r="OJI62" s="69"/>
      <c r="OJJ62" s="69"/>
      <c r="OJK62" s="69"/>
      <c r="OJL62" s="69"/>
      <c r="OJM62" s="69"/>
      <c r="OJN62" s="69"/>
      <c r="OJO62" s="69"/>
      <c r="OJP62" s="69"/>
      <c r="OJQ62" s="69"/>
      <c r="OJR62" s="69"/>
      <c r="OJS62" s="70"/>
      <c r="OJT62" s="71"/>
      <c r="OJU62" s="72"/>
      <c r="OJV62" s="68" t="s">
        <v>86</v>
      </c>
      <c r="OJW62" s="61">
        <f>SUM(OJW46:OJW60)</f>
        <v>0</v>
      </c>
      <c r="OJX62" s="61"/>
      <c r="OJY62" s="62"/>
      <c r="OJZ62" s="62"/>
      <c r="OKA62" s="63"/>
      <c r="OKB62" s="63"/>
      <c r="OKC62" s="63"/>
      <c r="OKD62" s="62"/>
      <c r="OKE62" s="64"/>
      <c r="OKF62" s="65"/>
      <c r="OKG62" s="66"/>
      <c r="OKH62" s="66"/>
      <c r="OKI62" s="66"/>
      <c r="OKJ62" s="67"/>
      <c r="OKK62" s="59"/>
      <c r="OKL62" s="59"/>
      <c r="OKM62" s="59"/>
      <c r="OKN62" s="59"/>
      <c r="OKO62" s="59"/>
      <c r="OKP62" s="59"/>
      <c r="OKQ62" s="59"/>
      <c r="OKR62" s="59"/>
      <c r="OKS62" s="59"/>
      <c r="OKT62" s="59"/>
      <c r="OKU62" s="59"/>
      <c r="OKV62" s="59"/>
      <c r="OKW62" s="59"/>
      <c r="OKX62" s="59"/>
      <c r="OKY62" s="59"/>
      <c r="OKZ62" s="59"/>
      <c r="OLA62" s="59"/>
      <c r="OLB62" s="59"/>
      <c r="OLC62" s="59"/>
      <c r="OLD62" s="59"/>
      <c r="OLE62" s="60"/>
      <c r="OLF62" s="60"/>
      <c r="OLG62" s="69"/>
      <c r="OLH62" s="69"/>
      <c r="OLI62" s="69"/>
      <c r="OLJ62" s="69"/>
      <c r="OLK62" s="69"/>
      <c r="OLL62" s="69"/>
      <c r="OLM62" s="69"/>
      <c r="OLN62" s="69"/>
      <c r="OLO62" s="69"/>
      <c r="OLP62" s="69"/>
      <c r="OLQ62" s="69"/>
      <c r="OLR62" s="69"/>
      <c r="OLS62" s="69"/>
      <c r="OLT62" s="69"/>
      <c r="OLU62" s="69"/>
      <c r="OLV62" s="69"/>
      <c r="OLW62" s="69"/>
      <c r="OLX62" s="69"/>
      <c r="OLY62" s="69"/>
      <c r="OLZ62" s="69"/>
      <c r="OMA62" s="69"/>
      <c r="OMB62" s="69"/>
      <c r="OMC62" s="69"/>
      <c r="OMD62" s="69"/>
      <c r="OME62" s="70"/>
      <c r="OMF62" s="71"/>
      <c r="OMG62" s="72"/>
      <c r="OMH62" s="68" t="s">
        <v>86</v>
      </c>
      <c r="OMI62" s="61">
        <f>SUM(OMI46:OMI60)</f>
        <v>0</v>
      </c>
      <c r="OMJ62" s="61"/>
      <c r="OMK62" s="62"/>
      <c r="OML62" s="62"/>
      <c r="OMM62" s="63"/>
      <c r="OMN62" s="63"/>
      <c r="OMO62" s="63"/>
      <c r="OMP62" s="62"/>
      <c r="OMQ62" s="64"/>
      <c r="OMR62" s="65"/>
      <c r="OMS62" s="66"/>
      <c r="OMT62" s="66"/>
      <c r="OMU62" s="66"/>
      <c r="OMV62" s="67"/>
      <c r="OMW62" s="59"/>
      <c r="OMX62" s="59"/>
      <c r="OMY62" s="59"/>
      <c r="OMZ62" s="59"/>
      <c r="ONA62" s="59"/>
      <c r="ONB62" s="59"/>
      <c r="ONC62" s="59"/>
      <c r="OND62" s="59"/>
      <c r="ONE62" s="59"/>
      <c r="ONF62" s="59"/>
      <c r="ONG62" s="59"/>
      <c r="ONH62" s="59"/>
      <c r="ONI62" s="59"/>
      <c r="ONJ62" s="59"/>
      <c r="ONK62" s="59"/>
      <c r="ONL62" s="59"/>
      <c r="ONM62" s="59"/>
      <c r="ONN62" s="59"/>
      <c r="ONO62" s="59"/>
      <c r="ONP62" s="59"/>
      <c r="ONQ62" s="60"/>
      <c r="ONR62" s="60"/>
      <c r="ONS62" s="69"/>
      <c r="ONT62" s="69"/>
      <c r="ONU62" s="69"/>
      <c r="ONV62" s="69"/>
      <c r="ONW62" s="69"/>
      <c r="ONX62" s="69"/>
      <c r="ONY62" s="69"/>
      <c r="ONZ62" s="69"/>
      <c r="OOA62" s="69"/>
      <c r="OOB62" s="69"/>
      <c r="OOC62" s="69"/>
      <c r="OOD62" s="69"/>
      <c r="OOE62" s="69"/>
      <c r="OOF62" s="69"/>
      <c r="OOG62" s="69"/>
      <c r="OOH62" s="69"/>
      <c r="OOI62" s="69"/>
      <c r="OOJ62" s="69"/>
      <c r="OOK62" s="69"/>
      <c r="OOL62" s="69"/>
      <c r="OOM62" s="69"/>
      <c r="OON62" s="69"/>
      <c r="OOO62" s="69"/>
      <c r="OOP62" s="69"/>
      <c r="OOQ62" s="70"/>
      <c r="OOR62" s="71"/>
      <c r="OOS62" s="72"/>
      <c r="OOT62" s="68" t="s">
        <v>86</v>
      </c>
      <c r="OOU62" s="61">
        <f>SUM(OOU46:OOU60)</f>
        <v>0</v>
      </c>
      <c r="OOV62" s="61"/>
      <c r="OOW62" s="62"/>
      <c r="OOX62" s="62"/>
      <c r="OOY62" s="63"/>
      <c r="OOZ62" s="63"/>
      <c r="OPA62" s="63"/>
      <c r="OPB62" s="62"/>
      <c r="OPC62" s="64"/>
      <c r="OPD62" s="65"/>
      <c r="OPE62" s="66"/>
      <c r="OPF62" s="66"/>
      <c r="OPG62" s="66"/>
      <c r="OPH62" s="67"/>
      <c r="OPI62" s="59"/>
      <c r="OPJ62" s="59"/>
      <c r="OPK62" s="59"/>
      <c r="OPL62" s="59"/>
      <c r="OPM62" s="59"/>
      <c r="OPN62" s="59"/>
      <c r="OPO62" s="59"/>
      <c r="OPP62" s="59"/>
      <c r="OPQ62" s="59"/>
      <c r="OPR62" s="59"/>
      <c r="OPS62" s="59"/>
      <c r="OPT62" s="59"/>
      <c r="OPU62" s="59"/>
      <c r="OPV62" s="59"/>
      <c r="OPW62" s="59"/>
      <c r="OPX62" s="59"/>
      <c r="OPY62" s="59"/>
      <c r="OPZ62" s="59"/>
      <c r="OQA62" s="59"/>
      <c r="OQB62" s="59"/>
      <c r="OQC62" s="60"/>
      <c r="OQD62" s="60"/>
      <c r="OQE62" s="69"/>
      <c r="OQF62" s="69"/>
      <c r="OQG62" s="69"/>
      <c r="OQH62" s="69"/>
      <c r="OQI62" s="69"/>
      <c r="OQJ62" s="69"/>
      <c r="OQK62" s="69"/>
      <c r="OQL62" s="69"/>
      <c r="OQM62" s="69"/>
      <c r="OQN62" s="69"/>
      <c r="OQO62" s="69"/>
      <c r="OQP62" s="69"/>
      <c r="OQQ62" s="69"/>
      <c r="OQR62" s="69"/>
      <c r="OQS62" s="69"/>
      <c r="OQT62" s="69"/>
      <c r="OQU62" s="69"/>
      <c r="OQV62" s="69"/>
      <c r="OQW62" s="69"/>
      <c r="OQX62" s="69"/>
      <c r="OQY62" s="69"/>
      <c r="OQZ62" s="69"/>
      <c r="ORA62" s="69"/>
      <c r="ORB62" s="69"/>
      <c r="ORC62" s="70"/>
      <c r="ORD62" s="71"/>
      <c r="ORE62" s="72"/>
      <c r="ORF62" s="68" t="s">
        <v>86</v>
      </c>
      <c r="ORG62" s="61">
        <f>SUM(ORG46:ORG60)</f>
        <v>0</v>
      </c>
      <c r="ORH62" s="61"/>
      <c r="ORI62" s="62"/>
      <c r="ORJ62" s="62"/>
      <c r="ORK62" s="63"/>
      <c r="ORL62" s="63"/>
      <c r="ORM62" s="63"/>
      <c r="ORN62" s="62"/>
      <c r="ORO62" s="64"/>
      <c r="ORP62" s="65"/>
      <c r="ORQ62" s="66"/>
      <c r="ORR62" s="66"/>
      <c r="ORS62" s="66"/>
      <c r="ORT62" s="67"/>
      <c r="ORU62" s="59"/>
      <c r="ORV62" s="59"/>
      <c r="ORW62" s="59"/>
      <c r="ORX62" s="59"/>
      <c r="ORY62" s="59"/>
      <c r="ORZ62" s="59"/>
      <c r="OSA62" s="59"/>
      <c r="OSB62" s="59"/>
      <c r="OSC62" s="59"/>
      <c r="OSD62" s="59"/>
      <c r="OSE62" s="59"/>
      <c r="OSF62" s="59"/>
      <c r="OSG62" s="59"/>
      <c r="OSH62" s="59"/>
      <c r="OSI62" s="59"/>
      <c r="OSJ62" s="59"/>
      <c r="OSK62" s="59"/>
      <c r="OSL62" s="59"/>
      <c r="OSM62" s="59"/>
      <c r="OSN62" s="59"/>
      <c r="OSO62" s="60"/>
      <c r="OSP62" s="60"/>
      <c r="OSQ62" s="69"/>
      <c r="OSR62" s="69"/>
      <c r="OSS62" s="69"/>
      <c r="OST62" s="69"/>
      <c r="OSU62" s="69"/>
      <c r="OSV62" s="69"/>
      <c r="OSW62" s="69"/>
      <c r="OSX62" s="69"/>
      <c r="OSY62" s="69"/>
      <c r="OSZ62" s="69"/>
      <c r="OTA62" s="69"/>
      <c r="OTB62" s="69"/>
      <c r="OTC62" s="69"/>
      <c r="OTD62" s="69"/>
      <c r="OTE62" s="69"/>
      <c r="OTF62" s="69"/>
      <c r="OTG62" s="69"/>
      <c r="OTH62" s="69"/>
      <c r="OTI62" s="69"/>
      <c r="OTJ62" s="69"/>
      <c r="OTK62" s="69"/>
      <c r="OTL62" s="69"/>
      <c r="OTM62" s="69"/>
      <c r="OTN62" s="69"/>
      <c r="OTO62" s="70"/>
      <c r="OTP62" s="71"/>
      <c r="OTQ62" s="72"/>
      <c r="OTR62" s="68" t="s">
        <v>86</v>
      </c>
      <c r="OTS62" s="61">
        <f>SUM(OTS46:OTS60)</f>
        <v>0</v>
      </c>
      <c r="OTT62" s="61"/>
      <c r="OTU62" s="62"/>
      <c r="OTV62" s="62"/>
      <c r="OTW62" s="63"/>
      <c r="OTX62" s="63"/>
      <c r="OTY62" s="63"/>
      <c r="OTZ62" s="62"/>
      <c r="OUA62" s="64"/>
      <c r="OUB62" s="65"/>
      <c r="OUC62" s="66"/>
      <c r="OUD62" s="66"/>
      <c r="OUE62" s="66"/>
      <c r="OUF62" s="67"/>
      <c r="OUG62" s="59"/>
      <c r="OUH62" s="59"/>
      <c r="OUI62" s="59"/>
      <c r="OUJ62" s="59"/>
      <c r="OUK62" s="59"/>
      <c r="OUL62" s="59"/>
      <c r="OUM62" s="59"/>
      <c r="OUN62" s="59"/>
      <c r="OUO62" s="59"/>
      <c r="OUP62" s="59"/>
      <c r="OUQ62" s="59"/>
      <c r="OUR62" s="59"/>
      <c r="OUS62" s="59"/>
      <c r="OUT62" s="59"/>
      <c r="OUU62" s="59"/>
      <c r="OUV62" s="59"/>
      <c r="OUW62" s="59"/>
      <c r="OUX62" s="59"/>
      <c r="OUY62" s="59"/>
      <c r="OUZ62" s="59"/>
      <c r="OVA62" s="60"/>
      <c r="OVB62" s="60"/>
      <c r="OVC62" s="69"/>
      <c r="OVD62" s="69"/>
      <c r="OVE62" s="69"/>
      <c r="OVF62" s="69"/>
      <c r="OVG62" s="69"/>
      <c r="OVH62" s="69"/>
      <c r="OVI62" s="69"/>
      <c r="OVJ62" s="69"/>
      <c r="OVK62" s="69"/>
      <c r="OVL62" s="69"/>
      <c r="OVM62" s="69"/>
      <c r="OVN62" s="69"/>
      <c r="OVO62" s="69"/>
      <c r="OVP62" s="69"/>
      <c r="OVQ62" s="69"/>
      <c r="OVR62" s="69"/>
      <c r="OVS62" s="69"/>
      <c r="OVT62" s="69"/>
      <c r="OVU62" s="69"/>
      <c r="OVV62" s="69"/>
      <c r="OVW62" s="69"/>
      <c r="OVX62" s="69"/>
      <c r="OVY62" s="69"/>
      <c r="OVZ62" s="69"/>
      <c r="OWA62" s="70"/>
      <c r="OWB62" s="71"/>
      <c r="OWC62" s="72"/>
      <c r="OWD62" s="68" t="s">
        <v>86</v>
      </c>
      <c r="OWE62" s="61">
        <f>SUM(OWE46:OWE60)</f>
        <v>0</v>
      </c>
      <c r="OWF62" s="61"/>
      <c r="OWG62" s="62"/>
      <c r="OWH62" s="62"/>
      <c r="OWI62" s="63"/>
      <c r="OWJ62" s="63"/>
      <c r="OWK62" s="63"/>
      <c r="OWL62" s="62"/>
      <c r="OWM62" s="64"/>
      <c r="OWN62" s="65"/>
      <c r="OWO62" s="66"/>
      <c r="OWP62" s="66"/>
      <c r="OWQ62" s="66"/>
      <c r="OWR62" s="67"/>
      <c r="OWS62" s="59"/>
      <c r="OWT62" s="59"/>
      <c r="OWU62" s="59"/>
      <c r="OWV62" s="59"/>
      <c r="OWW62" s="59"/>
      <c r="OWX62" s="59"/>
      <c r="OWY62" s="59"/>
      <c r="OWZ62" s="59"/>
      <c r="OXA62" s="59"/>
      <c r="OXB62" s="59"/>
      <c r="OXC62" s="59"/>
      <c r="OXD62" s="59"/>
      <c r="OXE62" s="59"/>
      <c r="OXF62" s="59"/>
      <c r="OXG62" s="59"/>
      <c r="OXH62" s="59"/>
      <c r="OXI62" s="59"/>
      <c r="OXJ62" s="59"/>
      <c r="OXK62" s="59"/>
      <c r="OXL62" s="59"/>
      <c r="OXM62" s="60"/>
      <c r="OXN62" s="60"/>
      <c r="OXO62" s="69"/>
      <c r="OXP62" s="69"/>
      <c r="OXQ62" s="69"/>
      <c r="OXR62" s="69"/>
      <c r="OXS62" s="69"/>
      <c r="OXT62" s="69"/>
      <c r="OXU62" s="69"/>
      <c r="OXV62" s="69"/>
      <c r="OXW62" s="69"/>
      <c r="OXX62" s="69"/>
      <c r="OXY62" s="69"/>
      <c r="OXZ62" s="69"/>
      <c r="OYA62" s="69"/>
      <c r="OYB62" s="69"/>
      <c r="OYC62" s="69"/>
      <c r="OYD62" s="69"/>
      <c r="OYE62" s="69"/>
      <c r="OYF62" s="69"/>
      <c r="OYG62" s="69"/>
      <c r="OYH62" s="69"/>
      <c r="OYI62" s="69"/>
      <c r="OYJ62" s="69"/>
      <c r="OYK62" s="69"/>
      <c r="OYL62" s="69"/>
      <c r="OYM62" s="70"/>
      <c r="OYN62" s="71"/>
      <c r="OYO62" s="72"/>
      <c r="OYP62" s="68" t="s">
        <v>86</v>
      </c>
      <c r="OYQ62" s="61">
        <f>SUM(OYQ46:OYQ60)</f>
        <v>0</v>
      </c>
      <c r="OYR62" s="61"/>
      <c r="OYS62" s="62"/>
      <c r="OYT62" s="62"/>
      <c r="OYU62" s="63"/>
      <c r="OYV62" s="63"/>
      <c r="OYW62" s="63"/>
      <c r="OYX62" s="62"/>
      <c r="OYY62" s="64"/>
      <c r="OYZ62" s="65"/>
      <c r="OZA62" s="66"/>
      <c r="OZB62" s="66"/>
      <c r="OZC62" s="66"/>
      <c r="OZD62" s="67"/>
      <c r="OZE62" s="59"/>
      <c r="OZF62" s="59"/>
      <c r="OZG62" s="59"/>
      <c r="OZH62" s="59"/>
      <c r="OZI62" s="59"/>
      <c r="OZJ62" s="59"/>
      <c r="OZK62" s="59"/>
      <c r="OZL62" s="59"/>
      <c r="OZM62" s="59"/>
      <c r="OZN62" s="59"/>
      <c r="OZO62" s="59"/>
      <c r="OZP62" s="59"/>
      <c r="OZQ62" s="59"/>
      <c r="OZR62" s="59"/>
      <c r="OZS62" s="59"/>
      <c r="OZT62" s="59"/>
      <c r="OZU62" s="59"/>
      <c r="OZV62" s="59"/>
      <c r="OZW62" s="59"/>
      <c r="OZX62" s="59"/>
      <c r="OZY62" s="60"/>
      <c r="OZZ62" s="60"/>
      <c r="PAA62" s="69"/>
      <c r="PAB62" s="69"/>
      <c r="PAC62" s="69"/>
      <c r="PAD62" s="69"/>
      <c r="PAE62" s="69"/>
      <c r="PAF62" s="69"/>
      <c r="PAG62" s="69"/>
      <c r="PAH62" s="69"/>
      <c r="PAI62" s="69"/>
      <c r="PAJ62" s="69"/>
      <c r="PAK62" s="69"/>
      <c r="PAL62" s="69"/>
      <c r="PAM62" s="69"/>
      <c r="PAN62" s="69"/>
      <c r="PAO62" s="69"/>
      <c r="PAP62" s="69"/>
      <c r="PAQ62" s="69"/>
      <c r="PAR62" s="69"/>
      <c r="PAS62" s="69"/>
      <c r="PAT62" s="69"/>
      <c r="PAU62" s="69"/>
      <c r="PAV62" s="69"/>
      <c r="PAW62" s="69"/>
      <c r="PAX62" s="69"/>
      <c r="PAY62" s="70"/>
      <c r="PAZ62" s="71"/>
      <c r="PBA62" s="72"/>
      <c r="PBB62" s="68" t="s">
        <v>86</v>
      </c>
      <c r="PBC62" s="61">
        <f>SUM(PBC46:PBC60)</f>
        <v>0</v>
      </c>
      <c r="PBD62" s="61"/>
      <c r="PBE62" s="62"/>
      <c r="PBF62" s="62"/>
      <c r="PBG62" s="63"/>
      <c r="PBH62" s="63"/>
      <c r="PBI62" s="63"/>
      <c r="PBJ62" s="62"/>
      <c r="PBK62" s="64"/>
      <c r="PBL62" s="65"/>
      <c r="PBM62" s="66"/>
      <c r="PBN62" s="66"/>
      <c r="PBO62" s="66"/>
      <c r="PBP62" s="67"/>
      <c r="PBQ62" s="59"/>
      <c r="PBR62" s="59"/>
      <c r="PBS62" s="59"/>
      <c r="PBT62" s="59"/>
      <c r="PBU62" s="59"/>
      <c r="PBV62" s="59"/>
      <c r="PBW62" s="59"/>
      <c r="PBX62" s="59"/>
      <c r="PBY62" s="59"/>
      <c r="PBZ62" s="59"/>
      <c r="PCA62" s="59"/>
      <c r="PCB62" s="59"/>
      <c r="PCC62" s="59"/>
      <c r="PCD62" s="59"/>
      <c r="PCE62" s="59"/>
      <c r="PCF62" s="59"/>
      <c r="PCG62" s="59"/>
      <c r="PCH62" s="59"/>
      <c r="PCI62" s="59"/>
      <c r="PCJ62" s="59"/>
      <c r="PCK62" s="60"/>
      <c r="PCL62" s="60"/>
      <c r="PCM62" s="69"/>
      <c r="PCN62" s="69"/>
      <c r="PCO62" s="69"/>
      <c r="PCP62" s="69"/>
      <c r="PCQ62" s="69"/>
      <c r="PCR62" s="69"/>
      <c r="PCS62" s="69"/>
      <c r="PCT62" s="69"/>
      <c r="PCU62" s="69"/>
      <c r="PCV62" s="69"/>
      <c r="PCW62" s="69"/>
      <c r="PCX62" s="69"/>
      <c r="PCY62" s="69"/>
      <c r="PCZ62" s="69"/>
      <c r="PDA62" s="69"/>
      <c r="PDB62" s="69"/>
      <c r="PDC62" s="69"/>
      <c r="PDD62" s="69"/>
      <c r="PDE62" s="69"/>
      <c r="PDF62" s="69"/>
      <c r="PDG62" s="69"/>
      <c r="PDH62" s="69"/>
      <c r="PDI62" s="69"/>
      <c r="PDJ62" s="69"/>
      <c r="PDK62" s="70"/>
      <c r="PDL62" s="71"/>
      <c r="PDM62" s="72"/>
      <c r="PDN62" s="68" t="s">
        <v>86</v>
      </c>
      <c r="PDO62" s="61">
        <f>SUM(PDO46:PDO60)</f>
        <v>0</v>
      </c>
      <c r="PDP62" s="61"/>
      <c r="PDQ62" s="62"/>
      <c r="PDR62" s="62"/>
      <c r="PDS62" s="63"/>
      <c r="PDT62" s="63"/>
      <c r="PDU62" s="63"/>
      <c r="PDV62" s="62"/>
      <c r="PDW62" s="64"/>
      <c r="PDX62" s="65"/>
      <c r="PDY62" s="66"/>
      <c r="PDZ62" s="66"/>
      <c r="PEA62" s="66"/>
      <c r="PEB62" s="67"/>
      <c r="PEC62" s="59"/>
      <c r="PED62" s="59"/>
      <c r="PEE62" s="59"/>
      <c r="PEF62" s="59"/>
      <c r="PEG62" s="59"/>
      <c r="PEH62" s="59"/>
      <c r="PEI62" s="59"/>
      <c r="PEJ62" s="59"/>
      <c r="PEK62" s="59"/>
      <c r="PEL62" s="59"/>
      <c r="PEM62" s="59"/>
      <c r="PEN62" s="59"/>
      <c r="PEO62" s="59"/>
      <c r="PEP62" s="59"/>
      <c r="PEQ62" s="59"/>
      <c r="PER62" s="59"/>
      <c r="PES62" s="59"/>
      <c r="PET62" s="59"/>
      <c r="PEU62" s="59"/>
      <c r="PEV62" s="59"/>
      <c r="PEW62" s="60"/>
      <c r="PEX62" s="60"/>
      <c r="PEY62" s="69"/>
      <c r="PEZ62" s="69"/>
      <c r="PFA62" s="69"/>
      <c r="PFB62" s="69"/>
      <c r="PFC62" s="69"/>
      <c r="PFD62" s="69"/>
      <c r="PFE62" s="69"/>
      <c r="PFF62" s="69"/>
      <c r="PFG62" s="69"/>
      <c r="PFH62" s="69"/>
      <c r="PFI62" s="69"/>
      <c r="PFJ62" s="69"/>
      <c r="PFK62" s="69"/>
      <c r="PFL62" s="69"/>
      <c r="PFM62" s="69"/>
      <c r="PFN62" s="69"/>
      <c r="PFO62" s="69"/>
      <c r="PFP62" s="69"/>
      <c r="PFQ62" s="69"/>
      <c r="PFR62" s="69"/>
      <c r="PFS62" s="69"/>
      <c r="PFT62" s="69"/>
      <c r="PFU62" s="69"/>
      <c r="PFV62" s="69"/>
      <c r="PFW62" s="70"/>
      <c r="PFX62" s="71"/>
      <c r="PFY62" s="72"/>
      <c r="PFZ62" s="68" t="s">
        <v>86</v>
      </c>
      <c r="PGA62" s="61">
        <f>SUM(PGA46:PGA60)</f>
        <v>0</v>
      </c>
      <c r="PGB62" s="61"/>
      <c r="PGC62" s="62"/>
      <c r="PGD62" s="62"/>
      <c r="PGE62" s="63"/>
      <c r="PGF62" s="63"/>
      <c r="PGG62" s="63"/>
      <c r="PGH62" s="62"/>
      <c r="PGI62" s="64"/>
      <c r="PGJ62" s="65"/>
      <c r="PGK62" s="66"/>
      <c r="PGL62" s="66"/>
      <c r="PGM62" s="66"/>
      <c r="PGN62" s="67"/>
      <c r="PGO62" s="59"/>
      <c r="PGP62" s="59"/>
      <c r="PGQ62" s="59"/>
      <c r="PGR62" s="59"/>
      <c r="PGS62" s="59"/>
      <c r="PGT62" s="59"/>
      <c r="PGU62" s="59"/>
      <c r="PGV62" s="59"/>
      <c r="PGW62" s="59"/>
      <c r="PGX62" s="59"/>
      <c r="PGY62" s="59"/>
      <c r="PGZ62" s="59"/>
      <c r="PHA62" s="59"/>
      <c r="PHB62" s="59"/>
      <c r="PHC62" s="59"/>
      <c r="PHD62" s="59"/>
      <c r="PHE62" s="59"/>
      <c r="PHF62" s="59"/>
      <c r="PHG62" s="59"/>
      <c r="PHH62" s="59"/>
      <c r="PHI62" s="60"/>
      <c r="PHJ62" s="60"/>
      <c r="PHK62" s="69"/>
      <c r="PHL62" s="69"/>
      <c r="PHM62" s="69"/>
      <c r="PHN62" s="69"/>
      <c r="PHO62" s="69"/>
      <c r="PHP62" s="69"/>
      <c r="PHQ62" s="69"/>
      <c r="PHR62" s="69"/>
      <c r="PHS62" s="69"/>
      <c r="PHT62" s="69"/>
      <c r="PHU62" s="69"/>
      <c r="PHV62" s="69"/>
      <c r="PHW62" s="69"/>
      <c r="PHX62" s="69"/>
      <c r="PHY62" s="69"/>
      <c r="PHZ62" s="69"/>
      <c r="PIA62" s="69"/>
      <c r="PIB62" s="69"/>
      <c r="PIC62" s="69"/>
      <c r="PID62" s="69"/>
      <c r="PIE62" s="69"/>
      <c r="PIF62" s="69"/>
      <c r="PIG62" s="69"/>
      <c r="PIH62" s="69"/>
      <c r="PII62" s="70"/>
      <c r="PIJ62" s="71"/>
      <c r="PIK62" s="72"/>
      <c r="PIL62" s="68" t="s">
        <v>86</v>
      </c>
      <c r="PIM62" s="61">
        <f>SUM(PIM46:PIM60)</f>
        <v>0</v>
      </c>
      <c r="PIN62" s="61"/>
      <c r="PIO62" s="62"/>
      <c r="PIP62" s="62"/>
      <c r="PIQ62" s="63"/>
      <c r="PIR62" s="63"/>
      <c r="PIS62" s="63"/>
      <c r="PIT62" s="62"/>
      <c r="PIU62" s="64"/>
      <c r="PIV62" s="65"/>
      <c r="PIW62" s="66"/>
      <c r="PIX62" s="66"/>
      <c r="PIY62" s="66"/>
      <c r="PIZ62" s="67"/>
      <c r="PJA62" s="59"/>
      <c r="PJB62" s="59"/>
      <c r="PJC62" s="59"/>
      <c r="PJD62" s="59"/>
      <c r="PJE62" s="59"/>
      <c r="PJF62" s="59"/>
      <c r="PJG62" s="59"/>
      <c r="PJH62" s="59"/>
      <c r="PJI62" s="59"/>
      <c r="PJJ62" s="59"/>
      <c r="PJK62" s="59"/>
      <c r="PJL62" s="59"/>
      <c r="PJM62" s="59"/>
      <c r="PJN62" s="59"/>
      <c r="PJO62" s="59"/>
      <c r="PJP62" s="59"/>
      <c r="PJQ62" s="59"/>
      <c r="PJR62" s="59"/>
      <c r="PJS62" s="59"/>
      <c r="PJT62" s="59"/>
      <c r="PJU62" s="60"/>
      <c r="PJV62" s="60"/>
      <c r="PJW62" s="69"/>
      <c r="PJX62" s="69"/>
      <c r="PJY62" s="69"/>
      <c r="PJZ62" s="69"/>
      <c r="PKA62" s="69"/>
      <c r="PKB62" s="69"/>
      <c r="PKC62" s="69"/>
      <c r="PKD62" s="69"/>
      <c r="PKE62" s="69"/>
      <c r="PKF62" s="69"/>
      <c r="PKG62" s="69"/>
      <c r="PKH62" s="69"/>
      <c r="PKI62" s="69"/>
      <c r="PKJ62" s="69"/>
      <c r="PKK62" s="69"/>
      <c r="PKL62" s="69"/>
      <c r="PKM62" s="69"/>
      <c r="PKN62" s="69"/>
      <c r="PKO62" s="69"/>
      <c r="PKP62" s="69"/>
      <c r="PKQ62" s="69"/>
      <c r="PKR62" s="69"/>
      <c r="PKS62" s="69"/>
      <c r="PKT62" s="69"/>
      <c r="PKU62" s="70"/>
      <c r="PKV62" s="71"/>
      <c r="PKW62" s="72"/>
      <c r="PKX62" s="68" t="s">
        <v>86</v>
      </c>
      <c r="PKY62" s="61">
        <f>SUM(PKY46:PKY60)</f>
        <v>0</v>
      </c>
      <c r="PKZ62" s="61"/>
      <c r="PLA62" s="62"/>
      <c r="PLB62" s="62"/>
      <c r="PLC62" s="63"/>
      <c r="PLD62" s="63"/>
      <c r="PLE62" s="63"/>
      <c r="PLF62" s="62"/>
      <c r="PLG62" s="64"/>
      <c r="PLH62" s="65"/>
      <c r="PLI62" s="66"/>
      <c r="PLJ62" s="66"/>
      <c r="PLK62" s="66"/>
      <c r="PLL62" s="67"/>
      <c r="PLM62" s="59"/>
      <c r="PLN62" s="59"/>
      <c r="PLO62" s="59"/>
      <c r="PLP62" s="59"/>
      <c r="PLQ62" s="59"/>
      <c r="PLR62" s="59"/>
      <c r="PLS62" s="59"/>
      <c r="PLT62" s="59"/>
      <c r="PLU62" s="59"/>
      <c r="PLV62" s="59"/>
      <c r="PLW62" s="59"/>
      <c r="PLX62" s="59"/>
      <c r="PLY62" s="59"/>
      <c r="PLZ62" s="59"/>
      <c r="PMA62" s="59"/>
      <c r="PMB62" s="59"/>
      <c r="PMC62" s="59"/>
      <c r="PMD62" s="59"/>
      <c r="PME62" s="59"/>
      <c r="PMF62" s="59"/>
      <c r="PMG62" s="60"/>
      <c r="PMH62" s="60"/>
      <c r="PMI62" s="69"/>
      <c r="PMJ62" s="69"/>
      <c r="PMK62" s="69"/>
      <c r="PML62" s="69"/>
      <c r="PMM62" s="69"/>
      <c r="PMN62" s="69"/>
      <c r="PMO62" s="69"/>
      <c r="PMP62" s="69"/>
      <c r="PMQ62" s="69"/>
      <c r="PMR62" s="69"/>
      <c r="PMS62" s="69"/>
      <c r="PMT62" s="69"/>
      <c r="PMU62" s="69"/>
      <c r="PMV62" s="69"/>
      <c r="PMW62" s="69"/>
      <c r="PMX62" s="69"/>
      <c r="PMY62" s="69"/>
      <c r="PMZ62" s="69"/>
      <c r="PNA62" s="69"/>
      <c r="PNB62" s="69"/>
      <c r="PNC62" s="69"/>
      <c r="PND62" s="69"/>
      <c r="PNE62" s="69"/>
      <c r="PNF62" s="69"/>
      <c r="PNG62" s="70"/>
      <c r="PNH62" s="71"/>
      <c r="PNI62" s="72"/>
      <c r="PNJ62" s="68" t="s">
        <v>86</v>
      </c>
      <c r="PNK62" s="61">
        <f>SUM(PNK46:PNK60)</f>
        <v>0</v>
      </c>
      <c r="PNL62" s="61"/>
      <c r="PNM62" s="62"/>
      <c r="PNN62" s="62"/>
      <c r="PNO62" s="63"/>
      <c r="PNP62" s="63"/>
      <c r="PNQ62" s="63"/>
      <c r="PNR62" s="62"/>
      <c r="PNS62" s="64"/>
      <c r="PNT62" s="65"/>
      <c r="PNU62" s="66"/>
      <c r="PNV62" s="66"/>
      <c r="PNW62" s="66"/>
      <c r="PNX62" s="67"/>
      <c r="PNY62" s="59"/>
      <c r="PNZ62" s="59"/>
      <c r="POA62" s="59"/>
      <c r="POB62" s="59"/>
      <c r="POC62" s="59"/>
      <c r="POD62" s="59"/>
      <c r="POE62" s="59"/>
      <c r="POF62" s="59"/>
      <c r="POG62" s="59"/>
      <c r="POH62" s="59"/>
      <c r="POI62" s="59"/>
      <c r="POJ62" s="59"/>
      <c r="POK62" s="59"/>
      <c r="POL62" s="59"/>
      <c r="POM62" s="59"/>
      <c r="PON62" s="59"/>
      <c r="POO62" s="59"/>
      <c r="POP62" s="59"/>
      <c r="POQ62" s="59"/>
      <c r="POR62" s="59"/>
      <c r="POS62" s="60"/>
      <c r="POT62" s="60"/>
      <c r="POU62" s="69"/>
      <c r="POV62" s="69"/>
      <c r="POW62" s="69"/>
      <c r="POX62" s="69"/>
      <c r="POY62" s="69"/>
      <c r="POZ62" s="69"/>
      <c r="PPA62" s="69"/>
      <c r="PPB62" s="69"/>
      <c r="PPC62" s="69"/>
      <c r="PPD62" s="69"/>
      <c r="PPE62" s="69"/>
      <c r="PPF62" s="69"/>
      <c r="PPG62" s="69"/>
      <c r="PPH62" s="69"/>
      <c r="PPI62" s="69"/>
      <c r="PPJ62" s="69"/>
      <c r="PPK62" s="69"/>
      <c r="PPL62" s="69"/>
      <c r="PPM62" s="69"/>
      <c r="PPN62" s="69"/>
      <c r="PPO62" s="69"/>
      <c r="PPP62" s="69"/>
      <c r="PPQ62" s="69"/>
      <c r="PPR62" s="69"/>
      <c r="PPS62" s="70"/>
      <c r="PPT62" s="71"/>
      <c r="PPU62" s="72"/>
      <c r="PPV62" s="68" t="s">
        <v>86</v>
      </c>
      <c r="PPW62" s="61">
        <f>SUM(PPW46:PPW60)</f>
        <v>0</v>
      </c>
      <c r="PPX62" s="61"/>
      <c r="PPY62" s="62"/>
      <c r="PPZ62" s="62"/>
      <c r="PQA62" s="63"/>
      <c r="PQB62" s="63"/>
      <c r="PQC62" s="63"/>
      <c r="PQD62" s="62"/>
      <c r="PQE62" s="64"/>
      <c r="PQF62" s="65"/>
      <c r="PQG62" s="66"/>
      <c r="PQH62" s="66"/>
      <c r="PQI62" s="66"/>
      <c r="PQJ62" s="67"/>
      <c r="PQK62" s="59"/>
      <c r="PQL62" s="59"/>
      <c r="PQM62" s="59"/>
      <c r="PQN62" s="59"/>
      <c r="PQO62" s="59"/>
      <c r="PQP62" s="59"/>
      <c r="PQQ62" s="59"/>
      <c r="PQR62" s="59"/>
      <c r="PQS62" s="59"/>
      <c r="PQT62" s="59"/>
      <c r="PQU62" s="59"/>
      <c r="PQV62" s="59"/>
      <c r="PQW62" s="59"/>
      <c r="PQX62" s="59"/>
      <c r="PQY62" s="59"/>
      <c r="PQZ62" s="59"/>
      <c r="PRA62" s="59"/>
      <c r="PRB62" s="59"/>
      <c r="PRC62" s="59"/>
      <c r="PRD62" s="59"/>
      <c r="PRE62" s="60"/>
      <c r="PRF62" s="60"/>
      <c r="PRG62" s="69"/>
      <c r="PRH62" s="69"/>
      <c r="PRI62" s="69"/>
      <c r="PRJ62" s="69"/>
      <c r="PRK62" s="69"/>
      <c r="PRL62" s="69"/>
      <c r="PRM62" s="69"/>
      <c r="PRN62" s="69"/>
      <c r="PRO62" s="69"/>
      <c r="PRP62" s="69"/>
      <c r="PRQ62" s="69"/>
      <c r="PRR62" s="69"/>
      <c r="PRS62" s="69"/>
      <c r="PRT62" s="69"/>
      <c r="PRU62" s="69"/>
      <c r="PRV62" s="69"/>
      <c r="PRW62" s="69"/>
      <c r="PRX62" s="69"/>
      <c r="PRY62" s="69"/>
      <c r="PRZ62" s="69"/>
      <c r="PSA62" s="69"/>
      <c r="PSB62" s="69"/>
      <c r="PSC62" s="69"/>
      <c r="PSD62" s="69"/>
      <c r="PSE62" s="70"/>
      <c r="PSF62" s="71"/>
      <c r="PSG62" s="72"/>
      <c r="PSH62" s="68" t="s">
        <v>86</v>
      </c>
      <c r="PSI62" s="61">
        <f>SUM(PSI46:PSI60)</f>
        <v>0</v>
      </c>
      <c r="PSJ62" s="61"/>
      <c r="PSK62" s="62"/>
      <c r="PSL62" s="62"/>
      <c r="PSM62" s="63"/>
      <c r="PSN62" s="63"/>
      <c r="PSO62" s="63"/>
      <c r="PSP62" s="62"/>
      <c r="PSQ62" s="64"/>
      <c r="PSR62" s="65"/>
      <c r="PSS62" s="66"/>
      <c r="PST62" s="66"/>
      <c r="PSU62" s="66"/>
      <c r="PSV62" s="67"/>
      <c r="PSW62" s="59"/>
      <c r="PSX62" s="59"/>
      <c r="PSY62" s="59"/>
      <c r="PSZ62" s="59"/>
      <c r="PTA62" s="59"/>
      <c r="PTB62" s="59"/>
      <c r="PTC62" s="59"/>
      <c r="PTD62" s="59"/>
      <c r="PTE62" s="59"/>
      <c r="PTF62" s="59"/>
      <c r="PTG62" s="59"/>
      <c r="PTH62" s="59"/>
      <c r="PTI62" s="59"/>
      <c r="PTJ62" s="59"/>
      <c r="PTK62" s="59"/>
      <c r="PTL62" s="59"/>
      <c r="PTM62" s="59"/>
      <c r="PTN62" s="59"/>
      <c r="PTO62" s="59"/>
      <c r="PTP62" s="59"/>
      <c r="PTQ62" s="60"/>
      <c r="PTR62" s="60"/>
      <c r="PTS62" s="69"/>
      <c r="PTT62" s="69"/>
      <c r="PTU62" s="69"/>
      <c r="PTV62" s="69"/>
      <c r="PTW62" s="69"/>
      <c r="PTX62" s="69"/>
      <c r="PTY62" s="69"/>
      <c r="PTZ62" s="69"/>
      <c r="PUA62" s="69"/>
      <c r="PUB62" s="69"/>
      <c r="PUC62" s="69"/>
      <c r="PUD62" s="69"/>
      <c r="PUE62" s="69"/>
      <c r="PUF62" s="69"/>
      <c r="PUG62" s="69"/>
      <c r="PUH62" s="69"/>
      <c r="PUI62" s="69"/>
      <c r="PUJ62" s="69"/>
      <c r="PUK62" s="69"/>
      <c r="PUL62" s="69"/>
      <c r="PUM62" s="69"/>
      <c r="PUN62" s="69"/>
      <c r="PUO62" s="69"/>
      <c r="PUP62" s="69"/>
      <c r="PUQ62" s="70"/>
      <c r="PUR62" s="71"/>
      <c r="PUS62" s="72"/>
      <c r="PUT62" s="68" t="s">
        <v>86</v>
      </c>
      <c r="PUU62" s="61">
        <f>SUM(PUU46:PUU60)</f>
        <v>0</v>
      </c>
      <c r="PUV62" s="61"/>
      <c r="PUW62" s="62"/>
      <c r="PUX62" s="62"/>
      <c r="PUY62" s="63"/>
      <c r="PUZ62" s="63"/>
      <c r="PVA62" s="63"/>
      <c r="PVB62" s="62"/>
      <c r="PVC62" s="64"/>
      <c r="PVD62" s="65"/>
      <c r="PVE62" s="66"/>
      <c r="PVF62" s="66"/>
      <c r="PVG62" s="66"/>
      <c r="PVH62" s="67"/>
      <c r="PVI62" s="59"/>
      <c r="PVJ62" s="59"/>
      <c r="PVK62" s="59"/>
      <c r="PVL62" s="59"/>
      <c r="PVM62" s="59"/>
      <c r="PVN62" s="59"/>
      <c r="PVO62" s="59"/>
      <c r="PVP62" s="59"/>
      <c r="PVQ62" s="59"/>
      <c r="PVR62" s="59"/>
      <c r="PVS62" s="59"/>
      <c r="PVT62" s="59"/>
      <c r="PVU62" s="59"/>
      <c r="PVV62" s="59"/>
      <c r="PVW62" s="59"/>
      <c r="PVX62" s="59"/>
      <c r="PVY62" s="59"/>
      <c r="PVZ62" s="59"/>
      <c r="PWA62" s="59"/>
      <c r="PWB62" s="59"/>
      <c r="PWC62" s="60"/>
      <c r="PWD62" s="60"/>
      <c r="PWE62" s="69"/>
      <c r="PWF62" s="69"/>
      <c r="PWG62" s="69"/>
      <c r="PWH62" s="69"/>
      <c r="PWI62" s="69"/>
      <c r="PWJ62" s="69"/>
      <c r="PWK62" s="69"/>
      <c r="PWL62" s="69"/>
      <c r="PWM62" s="69"/>
      <c r="PWN62" s="69"/>
      <c r="PWO62" s="69"/>
      <c r="PWP62" s="69"/>
      <c r="PWQ62" s="69"/>
      <c r="PWR62" s="69"/>
      <c r="PWS62" s="69"/>
      <c r="PWT62" s="69"/>
      <c r="PWU62" s="69"/>
      <c r="PWV62" s="69"/>
      <c r="PWW62" s="69"/>
      <c r="PWX62" s="69"/>
      <c r="PWY62" s="69"/>
      <c r="PWZ62" s="69"/>
      <c r="PXA62" s="69"/>
      <c r="PXB62" s="69"/>
      <c r="PXC62" s="70"/>
      <c r="PXD62" s="71"/>
      <c r="PXE62" s="72"/>
      <c r="PXF62" s="68" t="s">
        <v>86</v>
      </c>
      <c r="PXG62" s="61">
        <f>SUM(PXG46:PXG60)</f>
        <v>0</v>
      </c>
      <c r="PXH62" s="61"/>
      <c r="PXI62" s="62"/>
      <c r="PXJ62" s="62"/>
      <c r="PXK62" s="63"/>
      <c r="PXL62" s="63"/>
      <c r="PXM62" s="63"/>
      <c r="PXN62" s="62"/>
      <c r="PXO62" s="64"/>
      <c r="PXP62" s="65"/>
      <c r="PXQ62" s="66"/>
      <c r="PXR62" s="66"/>
      <c r="PXS62" s="66"/>
      <c r="PXT62" s="67"/>
      <c r="PXU62" s="59"/>
      <c r="PXV62" s="59"/>
      <c r="PXW62" s="59"/>
      <c r="PXX62" s="59"/>
      <c r="PXY62" s="59"/>
      <c r="PXZ62" s="59"/>
      <c r="PYA62" s="59"/>
      <c r="PYB62" s="59"/>
      <c r="PYC62" s="59"/>
      <c r="PYD62" s="59"/>
      <c r="PYE62" s="59"/>
      <c r="PYF62" s="59"/>
      <c r="PYG62" s="59"/>
      <c r="PYH62" s="59"/>
      <c r="PYI62" s="59"/>
      <c r="PYJ62" s="59"/>
      <c r="PYK62" s="59"/>
      <c r="PYL62" s="59"/>
      <c r="PYM62" s="59"/>
      <c r="PYN62" s="59"/>
      <c r="PYO62" s="60"/>
      <c r="PYP62" s="60"/>
      <c r="PYQ62" s="69"/>
      <c r="PYR62" s="69"/>
      <c r="PYS62" s="69"/>
      <c r="PYT62" s="69"/>
      <c r="PYU62" s="69"/>
      <c r="PYV62" s="69"/>
      <c r="PYW62" s="69"/>
      <c r="PYX62" s="69"/>
      <c r="PYY62" s="69"/>
      <c r="PYZ62" s="69"/>
      <c r="PZA62" s="69"/>
      <c r="PZB62" s="69"/>
      <c r="PZC62" s="69"/>
      <c r="PZD62" s="69"/>
      <c r="PZE62" s="69"/>
      <c r="PZF62" s="69"/>
      <c r="PZG62" s="69"/>
      <c r="PZH62" s="69"/>
      <c r="PZI62" s="69"/>
      <c r="PZJ62" s="69"/>
      <c r="PZK62" s="69"/>
      <c r="PZL62" s="69"/>
      <c r="PZM62" s="69"/>
      <c r="PZN62" s="69"/>
      <c r="PZO62" s="70"/>
      <c r="PZP62" s="71"/>
      <c r="PZQ62" s="72"/>
      <c r="PZR62" s="68" t="s">
        <v>86</v>
      </c>
      <c r="PZS62" s="61">
        <f>SUM(PZS46:PZS60)</f>
        <v>0</v>
      </c>
      <c r="PZT62" s="61"/>
      <c r="PZU62" s="62"/>
      <c r="PZV62" s="62"/>
      <c r="PZW62" s="63"/>
      <c r="PZX62" s="63"/>
      <c r="PZY62" s="63"/>
      <c r="PZZ62" s="62"/>
      <c r="QAA62" s="64"/>
      <c r="QAB62" s="65"/>
      <c r="QAC62" s="66"/>
      <c r="QAD62" s="66"/>
      <c r="QAE62" s="66"/>
      <c r="QAF62" s="67"/>
      <c r="QAG62" s="59"/>
      <c r="QAH62" s="59"/>
      <c r="QAI62" s="59"/>
      <c r="QAJ62" s="59"/>
      <c r="QAK62" s="59"/>
      <c r="QAL62" s="59"/>
      <c r="QAM62" s="59"/>
      <c r="QAN62" s="59"/>
      <c r="QAO62" s="59"/>
      <c r="QAP62" s="59"/>
      <c r="QAQ62" s="59"/>
      <c r="QAR62" s="59"/>
      <c r="QAS62" s="59"/>
      <c r="QAT62" s="59"/>
      <c r="QAU62" s="59"/>
      <c r="QAV62" s="59"/>
      <c r="QAW62" s="59"/>
      <c r="QAX62" s="59"/>
      <c r="QAY62" s="59"/>
      <c r="QAZ62" s="59"/>
      <c r="QBA62" s="60"/>
      <c r="QBB62" s="60"/>
      <c r="QBC62" s="69"/>
      <c r="QBD62" s="69"/>
      <c r="QBE62" s="69"/>
      <c r="QBF62" s="69"/>
      <c r="QBG62" s="69"/>
      <c r="QBH62" s="69"/>
      <c r="QBI62" s="69"/>
      <c r="QBJ62" s="69"/>
      <c r="QBK62" s="69"/>
      <c r="QBL62" s="69"/>
      <c r="QBM62" s="69"/>
      <c r="QBN62" s="69"/>
      <c r="QBO62" s="69"/>
      <c r="QBP62" s="69"/>
      <c r="QBQ62" s="69"/>
      <c r="QBR62" s="69"/>
      <c r="QBS62" s="69"/>
      <c r="QBT62" s="69"/>
      <c r="QBU62" s="69"/>
      <c r="QBV62" s="69"/>
      <c r="QBW62" s="69"/>
      <c r="QBX62" s="69"/>
      <c r="QBY62" s="69"/>
      <c r="QBZ62" s="69"/>
      <c r="QCA62" s="70"/>
      <c r="QCB62" s="71"/>
      <c r="QCC62" s="72"/>
      <c r="QCD62" s="68" t="s">
        <v>86</v>
      </c>
      <c r="QCE62" s="61">
        <f>SUM(QCE46:QCE60)</f>
        <v>0</v>
      </c>
      <c r="QCF62" s="61"/>
      <c r="QCG62" s="62"/>
      <c r="QCH62" s="62"/>
      <c r="QCI62" s="63"/>
      <c r="QCJ62" s="63"/>
      <c r="QCK62" s="63"/>
      <c r="QCL62" s="62"/>
      <c r="QCM62" s="64"/>
      <c r="QCN62" s="65"/>
      <c r="QCO62" s="66"/>
      <c r="QCP62" s="66"/>
      <c r="QCQ62" s="66"/>
      <c r="QCR62" s="67"/>
      <c r="QCS62" s="59"/>
      <c r="QCT62" s="59"/>
      <c r="QCU62" s="59"/>
      <c r="QCV62" s="59"/>
      <c r="QCW62" s="59"/>
      <c r="QCX62" s="59"/>
      <c r="QCY62" s="59"/>
      <c r="QCZ62" s="59"/>
      <c r="QDA62" s="59"/>
      <c r="QDB62" s="59"/>
      <c r="QDC62" s="59"/>
      <c r="QDD62" s="59"/>
      <c r="QDE62" s="59"/>
      <c r="QDF62" s="59"/>
      <c r="QDG62" s="59"/>
      <c r="QDH62" s="59"/>
      <c r="QDI62" s="59"/>
      <c r="QDJ62" s="59"/>
      <c r="QDK62" s="59"/>
      <c r="QDL62" s="59"/>
      <c r="QDM62" s="60"/>
      <c r="QDN62" s="60"/>
      <c r="QDO62" s="69"/>
      <c r="QDP62" s="69"/>
      <c r="QDQ62" s="69"/>
      <c r="QDR62" s="69"/>
      <c r="QDS62" s="69"/>
      <c r="QDT62" s="69"/>
      <c r="QDU62" s="69"/>
      <c r="QDV62" s="69"/>
      <c r="QDW62" s="69"/>
      <c r="QDX62" s="69"/>
      <c r="QDY62" s="69"/>
      <c r="QDZ62" s="69"/>
      <c r="QEA62" s="69"/>
      <c r="QEB62" s="69"/>
      <c r="QEC62" s="69"/>
      <c r="QED62" s="69"/>
      <c r="QEE62" s="69"/>
      <c r="QEF62" s="69"/>
      <c r="QEG62" s="69"/>
      <c r="QEH62" s="69"/>
      <c r="QEI62" s="69"/>
      <c r="QEJ62" s="69"/>
      <c r="QEK62" s="69"/>
      <c r="QEL62" s="69"/>
      <c r="QEM62" s="70"/>
      <c r="QEN62" s="71"/>
      <c r="QEO62" s="72"/>
      <c r="QEP62" s="68" t="s">
        <v>86</v>
      </c>
      <c r="QEQ62" s="61">
        <f>SUM(QEQ46:QEQ60)</f>
        <v>0</v>
      </c>
      <c r="QER62" s="61"/>
      <c r="QES62" s="62"/>
      <c r="QET62" s="62"/>
      <c r="QEU62" s="63"/>
      <c r="QEV62" s="63"/>
      <c r="QEW62" s="63"/>
      <c r="QEX62" s="62"/>
      <c r="QEY62" s="64"/>
      <c r="QEZ62" s="65"/>
      <c r="QFA62" s="66"/>
      <c r="QFB62" s="66"/>
      <c r="QFC62" s="66"/>
      <c r="QFD62" s="67"/>
      <c r="QFE62" s="59"/>
      <c r="QFF62" s="59"/>
      <c r="QFG62" s="59"/>
      <c r="QFH62" s="59"/>
      <c r="QFI62" s="59"/>
      <c r="QFJ62" s="59"/>
      <c r="QFK62" s="59"/>
      <c r="QFL62" s="59"/>
      <c r="QFM62" s="59"/>
      <c r="QFN62" s="59"/>
      <c r="QFO62" s="59"/>
      <c r="QFP62" s="59"/>
      <c r="QFQ62" s="59"/>
      <c r="QFR62" s="59"/>
      <c r="QFS62" s="59"/>
      <c r="QFT62" s="59"/>
      <c r="QFU62" s="59"/>
      <c r="QFV62" s="59"/>
      <c r="QFW62" s="59"/>
      <c r="QFX62" s="59"/>
      <c r="QFY62" s="60"/>
      <c r="QFZ62" s="60"/>
      <c r="QGA62" s="69"/>
      <c r="QGB62" s="69"/>
      <c r="QGC62" s="69"/>
      <c r="QGD62" s="69"/>
      <c r="QGE62" s="69"/>
      <c r="QGF62" s="69"/>
      <c r="QGG62" s="69"/>
      <c r="QGH62" s="69"/>
      <c r="QGI62" s="69"/>
      <c r="QGJ62" s="69"/>
      <c r="QGK62" s="69"/>
      <c r="QGL62" s="69"/>
      <c r="QGM62" s="69"/>
      <c r="QGN62" s="69"/>
      <c r="QGO62" s="69"/>
      <c r="QGP62" s="69"/>
      <c r="QGQ62" s="69"/>
      <c r="QGR62" s="69"/>
      <c r="QGS62" s="69"/>
      <c r="QGT62" s="69"/>
      <c r="QGU62" s="69"/>
      <c r="QGV62" s="69"/>
      <c r="QGW62" s="69"/>
      <c r="QGX62" s="69"/>
      <c r="QGY62" s="70"/>
      <c r="QGZ62" s="71"/>
      <c r="QHA62" s="72"/>
      <c r="QHB62" s="68" t="s">
        <v>86</v>
      </c>
      <c r="QHC62" s="61">
        <f>SUM(QHC46:QHC60)</f>
        <v>0</v>
      </c>
      <c r="QHD62" s="61"/>
      <c r="QHE62" s="62"/>
      <c r="QHF62" s="62"/>
      <c r="QHG62" s="63"/>
      <c r="QHH62" s="63"/>
      <c r="QHI62" s="63"/>
      <c r="QHJ62" s="62"/>
      <c r="QHK62" s="64"/>
      <c r="QHL62" s="65"/>
      <c r="QHM62" s="66"/>
      <c r="QHN62" s="66"/>
      <c r="QHO62" s="66"/>
      <c r="QHP62" s="67"/>
      <c r="QHQ62" s="59"/>
      <c r="QHR62" s="59"/>
      <c r="QHS62" s="59"/>
      <c r="QHT62" s="59"/>
      <c r="QHU62" s="59"/>
      <c r="QHV62" s="59"/>
      <c r="QHW62" s="59"/>
      <c r="QHX62" s="59"/>
      <c r="QHY62" s="59"/>
      <c r="QHZ62" s="59"/>
      <c r="QIA62" s="59"/>
      <c r="QIB62" s="59"/>
      <c r="QIC62" s="59"/>
      <c r="QID62" s="59"/>
      <c r="QIE62" s="59"/>
      <c r="QIF62" s="59"/>
      <c r="QIG62" s="59"/>
      <c r="QIH62" s="59"/>
      <c r="QII62" s="59"/>
      <c r="QIJ62" s="59"/>
      <c r="QIK62" s="60"/>
      <c r="QIL62" s="60"/>
      <c r="QIM62" s="69"/>
      <c r="QIN62" s="69"/>
      <c r="QIO62" s="69"/>
      <c r="QIP62" s="69"/>
      <c r="QIQ62" s="69"/>
      <c r="QIR62" s="69"/>
      <c r="QIS62" s="69"/>
      <c r="QIT62" s="69"/>
      <c r="QIU62" s="69"/>
      <c r="QIV62" s="69"/>
      <c r="QIW62" s="69"/>
      <c r="QIX62" s="69"/>
      <c r="QIY62" s="69"/>
      <c r="QIZ62" s="69"/>
      <c r="QJA62" s="69"/>
      <c r="QJB62" s="69"/>
      <c r="QJC62" s="69"/>
      <c r="QJD62" s="69"/>
      <c r="QJE62" s="69"/>
      <c r="QJF62" s="69"/>
      <c r="QJG62" s="69"/>
      <c r="QJH62" s="69"/>
      <c r="QJI62" s="69"/>
      <c r="QJJ62" s="69"/>
      <c r="QJK62" s="70"/>
      <c r="QJL62" s="71"/>
      <c r="QJM62" s="72"/>
      <c r="QJN62" s="68" t="s">
        <v>86</v>
      </c>
      <c r="QJO62" s="61">
        <f>SUM(QJO46:QJO60)</f>
        <v>0</v>
      </c>
      <c r="QJP62" s="61"/>
      <c r="QJQ62" s="62"/>
      <c r="QJR62" s="62"/>
      <c r="QJS62" s="63"/>
      <c r="QJT62" s="63"/>
      <c r="QJU62" s="63"/>
      <c r="QJV62" s="62"/>
      <c r="QJW62" s="64"/>
      <c r="QJX62" s="65"/>
      <c r="QJY62" s="66"/>
      <c r="QJZ62" s="66"/>
      <c r="QKA62" s="66"/>
      <c r="QKB62" s="67"/>
      <c r="QKC62" s="59"/>
      <c r="QKD62" s="59"/>
      <c r="QKE62" s="59"/>
      <c r="QKF62" s="59"/>
      <c r="QKG62" s="59"/>
      <c r="QKH62" s="59"/>
      <c r="QKI62" s="59"/>
      <c r="QKJ62" s="59"/>
      <c r="QKK62" s="59"/>
      <c r="QKL62" s="59"/>
      <c r="QKM62" s="59"/>
      <c r="QKN62" s="59"/>
      <c r="QKO62" s="59"/>
      <c r="QKP62" s="59"/>
      <c r="QKQ62" s="59"/>
      <c r="QKR62" s="59"/>
      <c r="QKS62" s="59"/>
      <c r="QKT62" s="59"/>
      <c r="QKU62" s="59"/>
      <c r="QKV62" s="59"/>
      <c r="QKW62" s="60"/>
      <c r="QKX62" s="60"/>
      <c r="QKY62" s="69"/>
      <c r="QKZ62" s="69"/>
      <c r="QLA62" s="69"/>
      <c r="QLB62" s="69"/>
      <c r="QLC62" s="69"/>
      <c r="QLD62" s="69"/>
      <c r="QLE62" s="69"/>
      <c r="QLF62" s="69"/>
      <c r="QLG62" s="69"/>
      <c r="QLH62" s="69"/>
      <c r="QLI62" s="69"/>
      <c r="QLJ62" s="69"/>
      <c r="QLK62" s="69"/>
      <c r="QLL62" s="69"/>
      <c r="QLM62" s="69"/>
      <c r="QLN62" s="69"/>
      <c r="QLO62" s="69"/>
      <c r="QLP62" s="69"/>
      <c r="QLQ62" s="69"/>
      <c r="QLR62" s="69"/>
      <c r="QLS62" s="69"/>
      <c r="QLT62" s="69"/>
      <c r="QLU62" s="69"/>
      <c r="QLV62" s="69"/>
      <c r="QLW62" s="70"/>
      <c r="QLX62" s="71"/>
      <c r="QLY62" s="72"/>
      <c r="QLZ62" s="68" t="s">
        <v>86</v>
      </c>
      <c r="QMA62" s="61">
        <f>SUM(QMA46:QMA60)</f>
        <v>0</v>
      </c>
      <c r="QMB62" s="61"/>
      <c r="QMC62" s="62"/>
      <c r="QMD62" s="62"/>
      <c r="QME62" s="63"/>
      <c r="QMF62" s="63"/>
      <c r="QMG62" s="63"/>
      <c r="QMH62" s="62"/>
      <c r="QMI62" s="64"/>
      <c r="QMJ62" s="65"/>
      <c r="QMK62" s="66"/>
      <c r="QML62" s="66"/>
      <c r="QMM62" s="66"/>
      <c r="QMN62" s="67"/>
      <c r="QMO62" s="59"/>
      <c r="QMP62" s="59"/>
      <c r="QMQ62" s="59"/>
      <c r="QMR62" s="59"/>
      <c r="QMS62" s="59"/>
      <c r="QMT62" s="59"/>
      <c r="QMU62" s="59"/>
      <c r="QMV62" s="59"/>
      <c r="QMW62" s="59"/>
      <c r="QMX62" s="59"/>
      <c r="QMY62" s="59"/>
      <c r="QMZ62" s="59"/>
      <c r="QNA62" s="59"/>
      <c r="QNB62" s="59"/>
      <c r="QNC62" s="59"/>
      <c r="QND62" s="59"/>
      <c r="QNE62" s="59"/>
      <c r="QNF62" s="59"/>
      <c r="QNG62" s="59"/>
      <c r="QNH62" s="59"/>
      <c r="QNI62" s="60"/>
      <c r="QNJ62" s="60"/>
      <c r="QNK62" s="69"/>
      <c r="QNL62" s="69"/>
      <c r="QNM62" s="69"/>
      <c r="QNN62" s="69"/>
      <c r="QNO62" s="69"/>
      <c r="QNP62" s="69"/>
      <c r="QNQ62" s="69"/>
      <c r="QNR62" s="69"/>
      <c r="QNS62" s="69"/>
      <c r="QNT62" s="69"/>
      <c r="QNU62" s="69"/>
      <c r="QNV62" s="69"/>
      <c r="QNW62" s="69"/>
      <c r="QNX62" s="69"/>
      <c r="QNY62" s="69"/>
      <c r="QNZ62" s="69"/>
      <c r="QOA62" s="69"/>
      <c r="QOB62" s="69"/>
      <c r="QOC62" s="69"/>
      <c r="QOD62" s="69"/>
      <c r="QOE62" s="69"/>
      <c r="QOF62" s="69"/>
      <c r="QOG62" s="69"/>
      <c r="QOH62" s="69"/>
      <c r="QOI62" s="70"/>
      <c r="QOJ62" s="71"/>
      <c r="QOK62" s="72"/>
      <c r="QOL62" s="68" t="s">
        <v>86</v>
      </c>
      <c r="QOM62" s="61">
        <f>SUM(QOM46:QOM60)</f>
        <v>0</v>
      </c>
      <c r="QON62" s="61"/>
      <c r="QOO62" s="62"/>
      <c r="QOP62" s="62"/>
      <c r="QOQ62" s="63"/>
      <c r="QOR62" s="63"/>
      <c r="QOS62" s="63"/>
      <c r="QOT62" s="62"/>
      <c r="QOU62" s="64"/>
      <c r="QOV62" s="65"/>
      <c r="QOW62" s="66"/>
      <c r="QOX62" s="66"/>
      <c r="QOY62" s="66"/>
      <c r="QOZ62" s="67"/>
      <c r="QPA62" s="59"/>
      <c r="QPB62" s="59"/>
      <c r="QPC62" s="59"/>
      <c r="QPD62" s="59"/>
      <c r="QPE62" s="59"/>
      <c r="QPF62" s="59"/>
      <c r="QPG62" s="59"/>
      <c r="QPH62" s="59"/>
      <c r="QPI62" s="59"/>
      <c r="QPJ62" s="59"/>
      <c r="QPK62" s="59"/>
      <c r="QPL62" s="59"/>
      <c r="QPM62" s="59"/>
      <c r="QPN62" s="59"/>
      <c r="QPO62" s="59"/>
      <c r="QPP62" s="59"/>
      <c r="QPQ62" s="59"/>
      <c r="QPR62" s="59"/>
      <c r="QPS62" s="59"/>
      <c r="QPT62" s="59"/>
      <c r="QPU62" s="60"/>
      <c r="QPV62" s="60"/>
      <c r="QPW62" s="69"/>
      <c r="QPX62" s="69"/>
      <c r="QPY62" s="69"/>
      <c r="QPZ62" s="69"/>
      <c r="QQA62" s="69"/>
      <c r="QQB62" s="69"/>
      <c r="QQC62" s="69"/>
      <c r="QQD62" s="69"/>
      <c r="QQE62" s="69"/>
      <c r="QQF62" s="69"/>
      <c r="QQG62" s="69"/>
      <c r="QQH62" s="69"/>
      <c r="QQI62" s="69"/>
      <c r="QQJ62" s="69"/>
      <c r="QQK62" s="69"/>
      <c r="QQL62" s="69"/>
      <c r="QQM62" s="69"/>
      <c r="QQN62" s="69"/>
      <c r="QQO62" s="69"/>
      <c r="QQP62" s="69"/>
      <c r="QQQ62" s="69"/>
      <c r="QQR62" s="69"/>
      <c r="QQS62" s="69"/>
      <c r="QQT62" s="69"/>
      <c r="QQU62" s="70"/>
      <c r="QQV62" s="71"/>
      <c r="QQW62" s="72"/>
      <c r="QQX62" s="68" t="s">
        <v>86</v>
      </c>
      <c r="QQY62" s="61">
        <f>SUM(QQY46:QQY60)</f>
        <v>0</v>
      </c>
      <c r="QQZ62" s="61"/>
      <c r="QRA62" s="62"/>
      <c r="QRB62" s="62"/>
      <c r="QRC62" s="63"/>
      <c r="QRD62" s="63"/>
      <c r="QRE62" s="63"/>
      <c r="QRF62" s="62"/>
      <c r="QRG62" s="64"/>
      <c r="QRH62" s="65"/>
      <c r="QRI62" s="66"/>
      <c r="QRJ62" s="66"/>
      <c r="QRK62" s="66"/>
      <c r="QRL62" s="67"/>
      <c r="QRM62" s="59"/>
      <c r="QRN62" s="59"/>
      <c r="QRO62" s="59"/>
      <c r="QRP62" s="59"/>
      <c r="QRQ62" s="59"/>
      <c r="QRR62" s="59"/>
      <c r="QRS62" s="59"/>
      <c r="QRT62" s="59"/>
      <c r="QRU62" s="59"/>
      <c r="QRV62" s="59"/>
      <c r="QRW62" s="59"/>
      <c r="QRX62" s="59"/>
      <c r="QRY62" s="59"/>
      <c r="QRZ62" s="59"/>
      <c r="QSA62" s="59"/>
      <c r="QSB62" s="59"/>
      <c r="QSC62" s="59"/>
      <c r="QSD62" s="59"/>
      <c r="QSE62" s="59"/>
      <c r="QSF62" s="59"/>
      <c r="QSG62" s="60"/>
      <c r="QSH62" s="60"/>
      <c r="QSI62" s="69"/>
      <c r="QSJ62" s="69"/>
      <c r="QSK62" s="69"/>
      <c r="QSL62" s="69"/>
      <c r="QSM62" s="69"/>
      <c r="QSN62" s="69"/>
      <c r="QSO62" s="69"/>
      <c r="QSP62" s="69"/>
      <c r="QSQ62" s="69"/>
      <c r="QSR62" s="69"/>
      <c r="QSS62" s="69"/>
      <c r="QST62" s="69"/>
      <c r="QSU62" s="69"/>
      <c r="QSV62" s="69"/>
      <c r="QSW62" s="69"/>
      <c r="QSX62" s="69"/>
      <c r="QSY62" s="69"/>
      <c r="QSZ62" s="69"/>
      <c r="QTA62" s="69"/>
      <c r="QTB62" s="69"/>
      <c r="QTC62" s="69"/>
      <c r="QTD62" s="69"/>
      <c r="QTE62" s="69"/>
      <c r="QTF62" s="69"/>
      <c r="QTG62" s="70"/>
      <c r="QTH62" s="71"/>
      <c r="QTI62" s="72"/>
      <c r="QTJ62" s="68" t="s">
        <v>86</v>
      </c>
      <c r="QTK62" s="61">
        <f>SUM(QTK46:QTK60)</f>
        <v>0</v>
      </c>
      <c r="QTL62" s="61"/>
      <c r="QTM62" s="62"/>
      <c r="QTN62" s="62"/>
      <c r="QTO62" s="63"/>
      <c r="QTP62" s="63"/>
      <c r="QTQ62" s="63"/>
      <c r="QTR62" s="62"/>
      <c r="QTS62" s="64"/>
      <c r="QTT62" s="65"/>
      <c r="QTU62" s="66"/>
      <c r="QTV62" s="66"/>
      <c r="QTW62" s="66"/>
      <c r="QTX62" s="67"/>
      <c r="QTY62" s="59"/>
      <c r="QTZ62" s="59"/>
      <c r="QUA62" s="59"/>
      <c r="QUB62" s="59"/>
      <c r="QUC62" s="59"/>
      <c r="QUD62" s="59"/>
      <c r="QUE62" s="59"/>
      <c r="QUF62" s="59"/>
      <c r="QUG62" s="59"/>
      <c r="QUH62" s="59"/>
      <c r="QUI62" s="59"/>
      <c r="QUJ62" s="59"/>
      <c r="QUK62" s="59"/>
      <c r="QUL62" s="59"/>
      <c r="QUM62" s="59"/>
      <c r="QUN62" s="59"/>
      <c r="QUO62" s="59"/>
      <c r="QUP62" s="59"/>
      <c r="QUQ62" s="59"/>
      <c r="QUR62" s="59"/>
      <c r="QUS62" s="60"/>
      <c r="QUT62" s="60"/>
      <c r="QUU62" s="69"/>
      <c r="QUV62" s="69"/>
      <c r="QUW62" s="69"/>
      <c r="QUX62" s="69"/>
      <c r="QUY62" s="69"/>
      <c r="QUZ62" s="69"/>
      <c r="QVA62" s="69"/>
      <c r="QVB62" s="69"/>
      <c r="QVC62" s="69"/>
      <c r="QVD62" s="69"/>
      <c r="QVE62" s="69"/>
      <c r="QVF62" s="69"/>
      <c r="QVG62" s="69"/>
      <c r="QVH62" s="69"/>
      <c r="QVI62" s="69"/>
      <c r="QVJ62" s="69"/>
      <c r="QVK62" s="69"/>
      <c r="QVL62" s="69"/>
      <c r="QVM62" s="69"/>
      <c r="QVN62" s="69"/>
      <c r="QVO62" s="69"/>
      <c r="QVP62" s="69"/>
      <c r="QVQ62" s="69"/>
      <c r="QVR62" s="69"/>
      <c r="QVS62" s="70"/>
      <c r="QVT62" s="71"/>
      <c r="QVU62" s="72"/>
      <c r="QVV62" s="68" t="s">
        <v>86</v>
      </c>
      <c r="QVW62" s="61">
        <f>SUM(QVW46:QVW60)</f>
        <v>0</v>
      </c>
      <c r="QVX62" s="61"/>
      <c r="QVY62" s="62"/>
      <c r="QVZ62" s="62"/>
      <c r="QWA62" s="63"/>
      <c r="QWB62" s="63"/>
      <c r="QWC62" s="63"/>
      <c r="QWD62" s="62"/>
      <c r="QWE62" s="64"/>
      <c r="QWF62" s="65"/>
      <c r="QWG62" s="66"/>
      <c r="QWH62" s="66"/>
      <c r="QWI62" s="66"/>
      <c r="QWJ62" s="67"/>
      <c r="QWK62" s="59"/>
      <c r="QWL62" s="59"/>
      <c r="QWM62" s="59"/>
      <c r="QWN62" s="59"/>
      <c r="QWO62" s="59"/>
      <c r="QWP62" s="59"/>
      <c r="QWQ62" s="59"/>
      <c r="QWR62" s="59"/>
      <c r="QWS62" s="59"/>
      <c r="QWT62" s="59"/>
      <c r="QWU62" s="59"/>
      <c r="QWV62" s="59"/>
      <c r="QWW62" s="59"/>
      <c r="QWX62" s="59"/>
      <c r="QWY62" s="59"/>
      <c r="QWZ62" s="59"/>
      <c r="QXA62" s="59"/>
      <c r="QXB62" s="59"/>
      <c r="QXC62" s="59"/>
      <c r="QXD62" s="59"/>
      <c r="QXE62" s="60"/>
      <c r="QXF62" s="60"/>
      <c r="QXG62" s="69"/>
      <c r="QXH62" s="69"/>
      <c r="QXI62" s="69"/>
      <c r="QXJ62" s="69"/>
      <c r="QXK62" s="69"/>
      <c r="QXL62" s="69"/>
      <c r="QXM62" s="69"/>
      <c r="QXN62" s="69"/>
      <c r="QXO62" s="69"/>
      <c r="QXP62" s="69"/>
      <c r="QXQ62" s="69"/>
      <c r="QXR62" s="69"/>
      <c r="QXS62" s="69"/>
      <c r="QXT62" s="69"/>
      <c r="QXU62" s="69"/>
      <c r="QXV62" s="69"/>
      <c r="QXW62" s="69"/>
      <c r="QXX62" s="69"/>
      <c r="QXY62" s="69"/>
      <c r="QXZ62" s="69"/>
      <c r="QYA62" s="69"/>
      <c r="QYB62" s="69"/>
      <c r="QYC62" s="69"/>
      <c r="QYD62" s="69"/>
      <c r="QYE62" s="70"/>
      <c r="QYF62" s="71"/>
      <c r="QYG62" s="72"/>
      <c r="QYH62" s="68" t="s">
        <v>86</v>
      </c>
      <c r="QYI62" s="61">
        <f>SUM(QYI46:QYI60)</f>
        <v>0</v>
      </c>
      <c r="QYJ62" s="61"/>
      <c r="QYK62" s="62"/>
      <c r="QYL62" s="62"/>
      <c r="QYM62" s="63"/>
      <c r="QYN62" s="63"/>
      <c r="QYO62" s="63"/>
      <c r="QYP62" s="62"/>
      <c r="QYQ62" s="64"/>
      <c r="QYR62" s="65"/>
      <c r="QYS62" s="66"/>
      <c r="QYT62" s="66"/>
      <c r="QYU62" s="66"/>
      <c r="QYV62" s="67"/>
      <c r="QYW62" s="59"/>
      <c r="QYX62" s="59"/>
      <c r="QYY62" s="59"/>
      <c r="QYZ62" s="59"/>
      <c r="QZA62" s="59"/>
      <c r="QZB62" s="59"/>
      <c r="QZC62" s="59"/>
      <c r="QZD62" s="59"/>
      <c r="QZE62" s="59"/>
      <c r="QZF62" s="59"/>
      <c r="QZG62" s="59"/>
      <c r="QZH62" s="59"/>
      <c r="QZI62" s="59"/>
      <c r="QZJ62" s="59"/>
      <c r="QZK62" s="59"/>
      <c r="QZL62" s="59"/>
      <c r="QZM62" s="59"/>
      <c r="QZN62" s="59"/>
      <c r="QZO62" s="59"/>
      <c r="QZP62" s="59"/>
      <c r="QZQ62" s="60"/>
      <c r="QZR62" s="60"/>
      <c r="QZS62" s="69"/>
      <c r="QZT62" s="69"/>
      <c r="QZU62" s="69"/>
      <c r="QZV62" s="69"/>
      <c r="QZW62" s="69"/>
      <c r="QZX62" s="69"/>
      <c r="QZY62" s="69"/>
      <c r="QZZ62" s="69"/>
      <c r="RAA62" s="69"/>
      <c r="RAB62" s="69"/>
      <c r="RAC62" s="69"/>
      <c r="RAD62" s="69"/>
      <c r="RAE62" s="69"/>
      <c r="RAF62" s="69"/>
      <c r="RAG62" s="69"/>
      <c r="RAH62" s="69"/>
      <c r="RAI62" s="69"/>
      <c r="RAJ62" s="69"/>
      <c r="RAK62" s="69"/>
      <c r="RAL62" s="69"/>
      <c r="RAM62" s="69"/>
      <c r="RAN62" s="69"/>
      <c r="RAO62" s="69"/>
      <c r="RAP62" s="69"/>
      <c r="RAQ62" s="70"/>
      <c r="RAR62" s="71"/>
      <c r="RAS62" s="72"/>
      <c r="RAT62" s="68" t="s">
        <v>86</v>
      </c>
      <c r="RAU62" s="61">
        <f>SUM(RAU46:RAU60)</f>
        <v>0</v>
      </c>
      <c r="RAV62" s="61"/>
      <c r="RAW62" s="62"/>
      <c r="RAX62" s="62"/>
      <c r="RAY62" s="63"/>
      <c r="RAZ62" s="63"/>
      <c r="RBA62" s="63"/>
      <c r="RBB62" s="62"/>
      <c r="RBC62" s="64"/>
      <c r="RBD62" s="65"/>
      <c r="RBE62" s="66"/>
      <c r="RBF62" s="66"/>
      <c r="RBG62" s="66"/>
      <c r="RBH62" s="67"/>
      <c r="RBI62" s="59"/>
      <c r="RBJ62" s="59"/>
      <c r="RBK62" s="59"/>
      <c r="RBL62" s="59"/>
      <c r="RBM62" s="59"/>
      <c r="RBN62" s="59"/>
      <c r="RBO62" s="59"/>
      <c r="RBP62" s="59"/>
      <c r="RBQ62" s="59"/>
      <c r="RBR62" s="59"/>
      <c r="RBS62" s="59"/>
      <c r="RBT62" s="59"/>
      <c r="RBU62" s="59"/>
      <c r="RBV62" s="59"/>
      <c r="RBW62" s="59"/>
      <c r="RBX62" s="59"/>
      <c r="RBY62" s="59"/>
      <c r="RBZ62" s="59"/>
      <c r="RCA62" s="59"/>
      <c r="RCB62" s="59"/>
      <c r="RCC62" s="60"/>
      <c r="RCD62" s="60"/>
      <c r="RCE62" s="69"/>
      <c r="RCF62" s="69"/>
      <c r="RCG62" s="69"/>
      <c r="RCH62" s="69"/>
      <c r="RCI62" s="69"/>
      <c r="RCJ62" s="69"/>
      <c r="RCK62" s="69"/>
      <c r="RCL62" s="69"/>
      <c r="RCM62" s="69"/>
      <c r="RCN62" s="69"/>
      <c r="RCO62" s="69"/>
      <c r="RCP62" s="69"/>
      <c r="RCQ62" s="69"/>
      <c r="RCR62" s="69"/>
      <c r="RCS62" s="69"/>
      <c r="RCT62" s="69"/>
      <c r="RCU62" s="69"/>
      <c r="RCV62" s="69"/>
      <c r="RCW62" s="69"/>
      <c r="RCX62" s="69"/>
      <c r="RCY62" s="69"/>
      <c r="RCZ62" s="69"/>
      <c r="RDA62" s="69"/>
      <c r="RDB62" s="69"/>
      <c r="RDC62" s="70"/>
      <c r="RDD62" s="71"/>
      <c r="RDE62" s="72"/>
      <c r="RDF62" s="68" t="s">
        <v>86</v>
      </c>
      <c r="RDG62" s="61">
        <f>SUM(RDG46:RDG60)</f>
        <v>0</v>
      </c>
      <c r="RDH62" s="61"/>
      <c r="RDI62" s="62"/>
      <c r="RDJ62" s="62"/>
      <c r="RDK62" s="63"/>
      <c r="RDL62" s="63"/>
      <c r="RDM62" s="63"/>
      <c r="RDN62" s="62"/>
      <c r="RDO62" s="64"/>
      <c r="RDP62" s="65"/>
      <c r="RDQ62" s="66"/>
      <c r="RDR62" s="66"/>
      <c r="RDS62" s="66"/>
      <c r="RDT62" s="67"/>
      <c r="RDU62" s="59"/>
      <c r="RDV62" s="59"/>
      <c r="RDW62" s="59"/>
      <c r="RDX62" s="59"/>
      <c r="RDY62" s="59"/>
      <c r="RDZ62" s="59"/>
      <c r="REA62" s="59"/>
      <c r="REB62" s="59"/>
      <c r="REC62" s="59"/>
      <c r="RED62" s="59"/>
      <c r="REE62" s="59"/>
      <c r="REF62" s="59"/>
      <c r="REG62" s="59"/>
      <c r="REH62" s="59"/>
      <c r="REI62" s="59"/>
      <c r="REJ62" s="59"/>
      <c r="REK62" s="59"/>
      <c r="REL62" s="59"/>
      <c r="REM62" s="59"/>
      <c r="REN62" s="59"/>
      <c r="REO62" s="60"/>
      <c r="REP62" s="60"/>
      <c r="REQ62" s="69"/>
      <c r="RER62" s="69"/>
      <c r="RES62" s="69"/>
      <c r="RET62" s="69"/>
      <c r="REU62" s="69"/>
      <c r="REV62" s="69"/>
      <c r="REW62" s="69"/>
      <c r="REX62" s="69"/>
      <c r="REY62" s="69"/>
      <c r="REZ62" s="69"/>
      <c r="RFA62" s="69"/>
      <c r="RFB62" s="69"/>
      <c r="RFC62" s="69"/>
      <c r="RFD62" s="69"/>
      <c r="RFE62" s="69"/>
      <c r="RFF62" s="69"/>
      <c r="RFG62" s="69"/>
      <c r="RFH62" s="69"/>
      <c r="RFI62" s="69"/>
      <c r="RFJ62" s="69"/>
      <c r="RFK62" s="69"/>
      <c r="RFL62" s="69"/>
      <c r="RFM62" s="69"/>
      <c r="RFN62" s="69"/>
      <c r="RFO62" s="70"/>
      <c r="RFP62" s="71"/>
      <c r="RFQ62" s="72"/>
      <c r="RFR62" s="68" t="s">
        <v>86</v>
      </c>
      <c r="RFS62" s="61">
        <f>SUM(RFS46:RFS60)</f>
        <v>0</v>
      </c>
      <c r="RFT62" s="61"/>
      <c r="RFU62" s="62"/>
      <c r="RFV62" s="62"/>
      <c r="RFW62" s="63"/>
      <c r="RFX62" s="63"/>
      <c r="RFY62" s="63"/>
      <c r="RFZ62" s="62"/>
      <c r="RGA62" s="64"/>
      <c r="RGB62" s="65"/>
      <c r="RGC62" s="66"/>
      <c r="RGD62" s="66"/>
      <c r="RGE62" s="66"/>
      <c r="RGF62" s="67"/>
      <c r="RGG62" s="59"/>
      <c r="RGH62" s="59"/>
      <c r="RGI62" s="59"/>
      <c r="RGJ62" s="59"/>
      <c r="RGK62" s="59"/>
      <c r="RGL62" s="59"/>
      <c r="RGM62" s="59"/>
      <c r="RGN62" s="59"/>
      <c r="RGO62" s="59"/>
      <c r="RGP62" s="59"/>
      <c r="RGQ62" s="59"/>
      <c r="RGR62" s="59"/>
      <c r="RGS62" s="59"/>
      <c r="RGT62" s="59"/>
      <c r="RGU62" s="59"/>
      <c r="RGV62" s="59"/>
      <c r="RGW62" s="59"/>
      <c r="RGX62" s="59"/>
      <c r="RGY62" s="59"/>
      <c r="RGZ62" s="59"/>
      <c r="RHA62" s="60"/>
      <c r="RHB62" s="60"/>
      <c r="RHC62" s="69"/>
      <c r="RHD62" s="69"/>
      <c r="RHE62" s="69"/>
      <c r="RHF62" s="69"/>
      <c r="RHG62" s="69"/>
      <c r="RHH62" s="69"/>
      <c r="RHI62" s="69"/>
      <c r="RHJ62" s="69"/>
      <c r="RHK62" s="69"/>
      <c r="RHL62" s="69"/>
      <c r="RHM62" s="69"/>
      <c r="RHN62" s="69"/>
      <c r="RHO62" s="69"/>
      <c r="RHP62" s="69"/>
      <c r="RHQ62" s="69"/>
      <c r="RHR62" s="69"/>
      <c r="RHS62" s="69"/>
      <c r="RHT62" s="69"/>
      <c r="RHU62" s="69"/>
      <c r="RHV62" s="69"/>
      <c r="RHW62" s="69"/>
      <c r="RHX62" s="69"/>
      <c r="RHY62" s="69"/>
      <c r="RHZ62" s="69"/>
      <c r="RIA62" s="70"/>
      <c r="RIB62" s="71"/>
      <c r="RIC62" s="72"/>
      <c r="RID62" s="68" t="s">
        <v>86</v>
      </c>
      <c r="RIE62" s="61">
        <f>SUM(RIE46:RIE60)</f>
        <v>0</v>
      </c>
      <c r="RIF62" s="61"/>
      <c r="RIG62" s="62"/>
      <c r="RIH62" s="62"/>
      <c r="RII62" s="63"/>
      <c r="RIJ62" s="63"/>
      <c r="RIK62" s="63"/>
      <c r="RIL62" s="62"/>
      <c r="RIM62" s="64"/>
      <c r="RIN62" s="65"/>
      <c r="RIO62" s="66"/>
      <c r="RIP62" s="66"/>
      <c r="RIQ62" s="66"/>
      <c r="RIR62" s="67"/>
      <c r="RIS62" s="59"/>
      <c r="RIT62" s="59"/>
      <c r="RIU62" s="59"/>
      <c r="RIV62" s="59"/>
      <c r="RIW62" s="59"/>
      <c r="RIX62" s="59"/>
      <c r="RIY62" s="59"/>
      <c r="RIZ62" s="59"/>
      <c r="RJA62" s="59"/>
      <c r="RJB62" s="59"/>
      <c r="RJC62" s="59"/>
      <c r="RJD62" s="59"/>
      <c r="RJE62" s="59"/>
      <c r="RJF62" s="59"/>
      <c r="RJG62" s="59"/>
      <c r="RJH62" s="59"/>
      <c r="RJI62" s="59"/>
      <c r="RJJ62" s="59"/>
      <c r="RJK62" s="59"/>
      <c r="RJL62" s="59"/>
      <c r="RJM62" s="60"/>
      <c r="RJN62" s="60"/>
      <c r="RJO62" s="69"/>
      <c r="RJP62" s="69"/>
      <c r="RJQ62" s="69"/>
      <c r="RJR62" s="69"/>
      <c r="RJS62" s="69"/>
      <c r="RJT62" s="69"/>
      <c r="RJU62" s="69"/>
      <c r="RJV62" s="69"/>
      <c r="RJW62" s="69"/>
      <c r="RJX62" s="69"/>
      <c r="RJY62" s="69"/>
      <c r="RJZ62" s="69"/>
      <c r="RKA62" s="69"/>
      <c r="RKB62" s="69"/>
      <c r="RKC62" s="69"/>
      <c r="RKD62" s="69"/>
      <c r="RKE62" s="69"/>
      <c r="RKF62" s="69"/>
      <c r="RKG62" s="69"/>
      <c r="RKH62" s="69"/>
      <c r="RKI62" s="69"/>
      <c r="RKJ62" s="69"/>
      <c r="RKK62" s="69"/>
      <c r="RKL62" s="69"/>
      <c r="RKM62" s="70"/>
      <c r="RKN62" s="71"/>
      <c r="RKO62" s="72"/>
      <c r="RKP62" s="68" t="s">
        <v>86</v>
      </c>
      <c r="RKQ62" s="61">
        <f>SUM(RKQ46:RKQ60)</f>
        <v>0</v>
      </c>
      <c r="RKR62" s="61"/>
      <c r="RKS62" s="62"/>
      <c r="RKT62" s="62"/>
      <c r="RKU62" s="63"/>
      <c r="RKV62" s="63"/>
      <c r="RKW62" s="63"/>
      <c r="RKX62" s="62"/>
      <c r="RKY62" s="64"/>
      <c r="RKZ62" s="65"/>
      <c r="RLA62" s="66"/>
      <c r="RLB62" s="66"/>
      <c r="RLC62" s="66"/>
      <c r="RLD62" s="67"/>
      <c r="RLE62" s="59"/>
      <c r="RLF62" s="59"/>
      <c r="RLG62" s="59"/>
      <c r="RLH62" s="59"/>
      <c r="RLI62" s="59"/>
      <c r="RLJ62" s="59"/>
      <c r="RLK62" s="59"/>
      <c r="RLL62" s="59"/>
      <c r="RLM62" s="59"/>
      <c r="RLN62" s="59"/>
      <c r="RLO62" s="59"/>
      <c r="RLP62" s="59"/>
      <c r="RLQ62" s="59"/>
      <c r="RLR62" s="59"/>
      <c r="RLS62" s="59"/>
      <c r="RLT62" s="59"/>
      <c r="RLU62" s="59"/>
      <c r="RLV62" s="59"/>
      <c r="RLW62" s="59"/>
      <c r="RLX62" s="59"/>
      <c r="RLY62" s="60"/>
      <c r="RLZ62" s="60"/>
      <c r="RMA62" s="69"/>
      <c r="RMB62" s="69"/>
      <c r="RMC62" s="69"/>
      <c r="RMD62" s="69"/>
      <c r="RME62" s="69"/>
      <c r="RMF62" s="69"/>
      <c r="RMG62" s="69"/>
      <c r="RMH62" s="69"/>
      <c r="RMI62" s="69"/>
      <c r="RMJ62" s="69"/>
      <c r="RMK62" s="69"/>
      <c r="RML62" s="69"/>
      <c r="RMM62" s="69"/>
      <c r="RMN62" s="69"/>
      <c r="RMO62" s="69"/>
      <c r="RMP62" s="69"/>
      <c r="RMQ62" s="69"/>
      <c r="RMR62" s="69"/>
      <c r="RMS62" s="69"/>
      <c r="RMT62" s="69"/>
      <c r="RMU62" s="69"/>
      <c r="RMV62" s="69"/>
      <c r="RMW62" s="69"/>
      <c r="RMX62" s="69"/>
      <c r="RMY62" s="70"/>
      <c r="RMZ62" s="71"/>
      <c r="RNA62" s="72"/>
      <c r="RNB62" s="68" t="s">
        <v>86</v>
      </c>
      <c r="RNC62" s="61">
        <f>SUM(RNC46:RNC60)</f>
        <v>0</v>
      </c>
      <c r="RND62" s="61"/>
      <c r="RNE62" s="62"/>
      <c r="RNF62" s="62"/>
      <c r="RNG62" s="63"/>
      <c r="RNH62" s="63"/>
      <c r="RNI62" s="63"/>
      <c r="RNJ62" s="62"/>
      <c r="RNK62" s="64"/>
      <c r="RNL62" s="65"/>
      <c r="RNM62" s="66"/>
      <c r="RNN62" s="66"/>
      <c r="RNO62" s="66"/>
      <c r="RNP62" s="67"/>
      <c r="RNQ62" s="59"/>
      <c r="RNR62" s="59"/>
      <c r="RNS62" s="59"/>
      <c r="RNT62" s="59"/>
      <c r="RNU62" s="59"/>
      <c r="RNV62" s="59"/>
      <c r="RNW62" s="59"/>
      <c r="RNX62" s="59"/>
      <c r="RNY62" s="59"/>
      <c r="RNZ62" s="59"/>
      <c r="ROA62" s="59"/>
      <c r="ROB62" s="59"/>
      <c r="ROC62" s="59"/>
      <c r="ROD62" s="59"/>
      <c r="ROE62" s="59"/>
      <c r="ROF62" s="59"/>
      <c r="ROG62" s="59"/>
      <c r="ROH62" s="59"/>
      <c r="ROI62" s="59"/>
      <c r="ROJ62" s="59"/>
      <c r="ROK62" s="60"/>
      <c r="ROL62" s="60"/>
      <c r="ROM62" s="69"/>
      <c r="RON62" s="69"/>
      <c r="ROO62" s="69"/>
      <c r="ROP62" s="69"/>
      <c r="ROQ62" s="69"/>
      <c r="ROR62" s="69"/>
      <c r="ROS62" s="69"/>
      <c r="ROT62" s="69"/>
      <c r="ROU62" s="69"/>
      <c r="ROV62" s="69"/>
      <c r="ROW62" s="69"/>
      <c r="ROX62" s="69"/>
      <c r="ROY62" s="69"/>
      <c r="ROZ62" s="69"/>
      <c r="RPA62" s="69"/>
      <c r="RPB62" s="69"/>
      <c r="RPC62" s="69"/>
      <c r="RPD62" s="69"/>
      <c r="RPE62" s="69"/>
      <c r="RPF62" s="69"/>
      <c r="RPG62" s="69"/>
      <c r="RPH62" s="69"/>
      <c r="RPI62" s="69"/>
      <c r="RPJ62" s="69"/>
      <c r="RPK62" s="70"/>
      <c r="RPL62" s="71"/>
      <c r="RPM62" s="72"/>
      <c r="RPN62" s="68" t="s">
        <v>86</v>
      </c>
      <c r="RPO62" s="61">
        <f>SUM(RPO46:RPO60)</f>
        <v>0</v>
      </c>
      <c r="RPP62" s="61"/>
      <c r="RPQ62" s="62"/>
      <c r="RPR62" s="62"/>
      <c r="RPS62" s="63"/>
      <c r="RPT62" s="63"/>
      <c r="RPU62" s="63"/>
      <c r="RPV62" s="62"/>
      <c r="RPW62" s="64"/>
      <c r="RPX62" s="65"/>
      <c r="RPY62" s="66"/>
      <c r="RPZ62" s="66"/>
      <c r="RQA62" s="66"/>
      <c r="RQB62" s="67"/>
      <c r="RQC62" s="59"/>
      <c r="RQD62" s="59"/>
      <c r="RQE62" s="59"/>
      <c r="RQF62" s="59"/>
      <c r="RQG62" s="59"/>
      <c r="RQH62" s="59"/>
      <c r="RQI62" s="59"/>
      <c r="RQJ62" s="59"/>
      <c r="RQK62" s="59"/>
      <c r="RQL62" s="59"/>
      <c r="RQM62" s="59"/>
      <c r="RQN62" s="59"/>
      <c r="RQO62" s="59"/>
      <c r="RQP62" s="59"/>
      <c r="RQQ62" s="59"/>
      <c r="RQR62" s="59"/>
      <c r="RQS62" s="59"/>
      <c r="RQT62" s="59"/>
      <c r="RQU62" s="59"/>
      <c r="RQV62" s="59"/>
      <c r="RQW62" s="60"/>
      <c r="RQX62" s="60"/>
      <c r="RQY62" s="69"/>
      <c r="RQZ62" s="69"/>
      <c r="RRA62" s="69"/>
      <c r="RRB62" s="69"/>
      <c r="RRC62" s="69"/>
      <c r="RRD62" s="69"/>
      <c r="RRE62" s="69"/>
      <c r="RRF62" s="69"/>
      <c r="RRG62" s="69"/>
      <c r="RRH62" s="69"/>
      <c r="RRI62" s="69"/>
      <c r="RRJ62" s="69"/>
      <c r="RRK62" s="69"/>
      <c r="RRL62" s="69"/>
      <c r="RRM62" s="69"/>
      <c r="RRN62" s="69"/>
      <c r="RRO62" s="69"/>
      <c r="RRP62" s="69"/>
      <c r="RRQ62" s="69"/>
      <c r="RRR62" s="69"/>
      <c r="RRS62" s="69"/>
      <c r="RRT62" s="69"/>
      <c r="RRU62" s="69"/>
      <c r="RRV62" s="69"/>
      <c r="RRW62" s="70"/>
      <c r="RRX62" s="71"/>
      <c r="RRY62" s="72"/>
      <c r="RRZ62" s="68" t="s">
        <v>86</v>
      </c>
      <c r="RSA62" s="61">
        <f>SUM(RSA46:RSA60)</f>
        <v>0</v>
      </c>
      <c r="RSB62" s="61"/>
      <c r="RSC62" s="62"/>
      <c r="RSD62" s="62"/>
      <c r="RSE62" s="63"/>
      <c r="RSF62" s="63"/>
      <c r="RSG62" s="63"/>
      <c r="RSH62" s="62"/>
      <c r="RSI62" s="64"/>
      <c r="RSJ62" s="65"/>
      <c r="RSK62" s="66"/>
      <c r="RSL62" s="66"/>
      <c r="RSM62" s="66"/>
      <c r="RSN62" s="67"/>
      <c r="RSO62" s="59"/>
      <c r="RSP62" s="59"/>
      <c r="RSQ62" s="59"/>
      <c r="RSR62" s="59"/>
      <c r="RSS62" s="59"/>
      <c r="RST62" s="59"/>
      <c r="RSU62" s="59"/>
      <c r="RSV62" s="59"/>
      <c r="RSW62" s="59"/>
      <c r="RSX62" s="59"/>
      <c r="RSY62" s="59"/>
      <c r="RSZ62" s="59"/>
      <c r="RTA62" s="59"/>
      <c r="RTB62" s="59"/>
      <c r="RTC62" s="59"/>
      <c r="RTD62" s="59"/>
      <c r="RTE62" s="59"/>
      <c r="RTF62" s="59"/>
      <c r="RTG62" s="59"/>
      <c r="RTH62" s="59"/>
      <c r="RTI62" s="60"/>
      <c r="RTJ62" s="60"/>
      <c r="RTK62" s="69"/>
      <c r="RTL62" s="69"/>
      <c r="RTM62" s="69"/>
      <c r="RTN62" s="69"/>
      <c r="RTO62" s="69"/>
      <c r="RTP62" s="69"/>
      <c r="RTQ62" s="69"/>
      <c r="RTR62" s="69"/>
      <c r="RTS62" s="69"/>
      <c r="RTT62" s="69"/>
      <c r="RTU62" s="69"/>
      <c r="RTV62" s="69"/>
      <c r="RTW62" s="69"/>
      <c r="RTX62" s="69"/>
      <c r="RTY62" s="69"/>
      <c r="RTZ62" s="69"/>
      <c r="RUA62" s="69"/>
      <c r="RUB62" s="69"/>
      <c r="RUC62" s="69"/>
      <c r="RUD62" s="69"/>
      <c r="RUE62" s="69"/>
      <c r="RUF62" s="69"/>
      <c r="RUG62" s="69"/>
      <c r="RUH62" s="69"/>
      <c r="RUI62" s="70"/>
      <c r="RUJ62" s="71"/>
      <c r="RUK62" s="72"/>
      <c r="RUL62" s="68" t="s">
        <v>86</v>
      </c>
      <c r="RUM62" s="61">
        <f>SUM(RUM46:RUM60)</f>
        <v>0</v>
      </c>
      <c r="RUN62" s="61"/>
      <c r="RUO62" s="62"/>
      <c r="RUP62" s="62"/>
      <c r="RUQ62" s="63"/>
      <c r="RUR62" s="63"/>
      <c r="RUS62" s="63"/>
      <c r="RUT62" s="62"/>
      <c r="RUU62" s="64"/>
      <c r="RUV62" s="65"/>
      <c r="RUW62" s="66"/>
      <c r="RUX62" s="66"/>
      <c r="RUY62" s="66"/>
      <c r="RUZ62" s="67"/>
      <c r="RVA62" s="59"/>
      <c r="RVB62" s="59"/>
      <c r="RVC62" s="59"/>
      <c r="RVD62" s="59"/>
      <c r="RVE62" s="59"/>
      <c r="RVF62" s="59"/>
      <c r="RVG62" s="59"/>
      <c r="RVH62" s="59"/>
      <c r="RVI62" s="59"/>
      <c r="RVJ62" s="59"/>
      <c r="RVK62" s="59"/>
      <c r="RVL62" s="59"/>
      <c r="RVM62" s="59"/>
      <c r="RVN62" s="59"/>
      <c r="RVO62" s="59"/>
      <c r="RVP62" s="59"/>
      <c r="RVQ62" s="59"/>
      <c r="RVR62" s="59"/>
      <c r="RVS62" s="59"/>
      <c r="RVT62" s="59"/>
      <c r="RVU62" s="60"/>
      <c r="RVV62" s="60"/>
      <c r="RVW62" s="69"/>
      <c r="RVX62" s="69"/>
      <c r="RVY62" s="69"/>
      <c r="RVZ62" s="69"/>
      <c r="RWA62" s="69"/>
      <c r="RWB62" s="69"/>
      <c r="RWC62" s="69"/>
      <c r="RWD62" s="69"/>
      <c r="RWE62" s="69"/>
      <c r="RWF62" s="69"/>
      <c r="RWG62" s="69"/>
      <c r="RWH62" s="69"/>
      <c r="RWI62" s="69"/>
      <c r="RWJ62" s="69"/>
      <c r="RWK62" s="69"/>
      <c r="RWL62" s="69"/>
      <c r="RWM62" s="69"/>
      <c r="RWN62" s="69"/>
      <c r="RWO62" s="69"/>
      <c r="RWP62" s="69"/>
      <c r="RWQ62" s="69"/>
      <c r="RWR62" s="69"/>
      <c r="RWS62" s="69"/>
      <c r="RWT62" s="69"/>
      <c r="RWU62" s="70"/>
      <c r="RWV62" s="71"/>
      <c r="RWW62" s="72"/>
      <c r="RWX62" s="68" t="s">
        <v>86</v>
      </c>
      <c r="RWY62" s="61">
        <f>SUM(RWY46:RWY60)</f>
        <v>0</v>
      </c>
      <c r="RWZ62" s="61"/>
      <c r="RXA62" s="62"/>
      <c r="RXB62" s="62"/>
      <c r="RXC62" s="63"/>
      <c r="RXD62" s="63"/>
      <c r="RXE62" s="63"/>
      <c r="RXF62" s="62"/>
      <c r="RXG62" s="64"/>
      <c r="RXH62" s="65"/>
      <c r="RXI62" s="66"/>
      <c r="RXJ62" s="66"/>
      <c r="RXK62" s="66"/>
      <c r="RXL62" s="67"/>
      <c r="RXM62" s="59"/>
      <c r="RXN62" s="59"/>
      <c r="RXO62" s="59"/>
      <c r="RXP62" s="59"/>
      <c r="RXQ62" s="59"/>
      <c r="RXR62" s="59"/>
      <c r="RXS62" s="59"/>
      <c r="RXT62" s="59"/>
      <c r="RXU62" s="59"/>
      <c r="RXV62" s="59"/>
      <c r="RXW62" s="59"/>
      <c r="RXX62" s="59"/>
      <c r="RXY62" s="59"/>
      <c r="RXZ62" s="59"/>
      <c r="RYA62" s="59"/>
      <c r="RYB62" s="59"/>
      <c r="RYC62" s="59"/>
      <c r="RYD62" s="59"/>
      <c r="RYE62" s="59"/>
      <c r="RYF62" s="59"/>
      <c r="RYG62" s="60"/>
      <c r="RYH62" s="60"/>
      <c r="RYI62" s="69"/>
      <c r="RYJ62" s="69"/>
      <c r="RYK62" s="69"/>
      <c r="RYL62" s="69"/>
      <c r="RYM62" s="69"/>
      <c r="RYN62" s="69"/>
      <c r="RYO62" s="69"/>
      <c r="RYP62" s="69"/>
      <c r="RYQ62" s="69"/>
      <c r="RYR62" s="69"/>
      <c r="RYS62" s="69"/>
      <c r="RYT62" s="69"/>
      <c r="RYU62" s="69"/>
      <c r="RYV62" s="69"/>
      <c r="RYW62" s="69"/>
      <c r="RYX62" s="69"/>
      <c r="RYY62" s="69"/>
      <c r="RYZ62" s="69"/>
      <c r="RZA62" s="69"/>
      <c r="RZB62" s="69"/>
      <c r="RZC62" s="69"/>
      <c r="RZD62" s="69"/>
      <c r="RZE62" s="69"/>
      <c r="RZF62" s="69"/>
      <c r="RZG62" s="70"/>
      <c r="RZH62" s="71"/>
      <c r="RZI62" s="72"/>
      <c r="RZJ62" s="68" t="s">
        <v>86</v>
      </c>
      <c r="RZK62" s="61">
        <f>SUM(RZK46:RZK60)</f>
        <v>0</v>
      </c>
      <c r="RZL62" s="61"/>
      <c r="RZM62" s="62"/>
      <c r="RZN62" s="62"/>
      <c r="RZO62" s="63"/>
      <c r="RZP62" s="63"/>
      <c r="RZQ62" s="63"/>
      <c r="RZR62" s="62"/>
      <c r="RZS62" s="64"/>
      <c r="RZT62" s="65"/>
      <c r="RZU62" s="66"/>
      <c r="RZV62" s="66"/>
      <c r="RZW62" s="66"/>
      <c r="RZX62" s="67"/>
      <c r="RZY62" s="59"/>
      <c r="RZZ62" s="59"/>
      <c r="SAA62" s="59"/>
      <c r="SAB62" s="59"/>
      <c r="SAC62" s="59"/>
      <c r="SAD62" s="59"/>
      <c r="SAE62" s="59"/>
      <c r="SAF62" s="59"/>
      <c r="SAG62" s="59"/>
      <c r="SAH62" s="59"/>
      <c r="SAI62" s="59"/>
      <c r="SAJ62" s="59"/>
      <c r="SAK62" s="59"/>
      <c r="SAL62" s="59"/>
      <c r="SAM62" s="59"/>
      <c r="SAN62" s="59"/>
      <c r="SAO62" s="59"/>
      <c r="SAP62" s="59"/>
      <c r="SAQ62" s="59"/>
      <c r="SAR62" s="59"/>
      <c r="SAS62" s="60"/>
      <c r="SAT62" s="60"/>
      <c r="SAU62" s="69"/>
      <c r="SAV62" s="69"/>
      <c r="SAW62" s="69"/>
      <c r="SAX62" s="69"/>
      <c r="SAY62" s="69"/>
      <c r="SAZ62" s="69"/>
      <c r="SBA62" s="69"/>
      <c r="SBB62" s="69"/>
      <c r="SBC62" s="69"/>
      <c r="SBD62" s="69"/>
      <c r="SBE62" s="69"/>
      <c r="SBF62" s="69"/>
      <c r="SBG62" s="69"/>
      <c r="SBH62" s="69"/>
      <c r="SBI62" s="69"/>
      <c r="SBJ62" s="69"/>
      <c r="SBK62" s="69"/>
      <c r="SBL62" s="69"/>
      <c r="SBM62" s="69"/>
      <c r="SBN62" s="69"/>
      <c r="SBO62" s="69"/>
      <c r="SBP62" s="69"/>
      <c r="SBQ62" s="69"/>
      <c r="SBR62" s="69"/>
      <c r="SBS62" s="70"/>
      <c r="SBT62" s="71"/>
      <c r="SBU62" s="72"/>
      <c r="SBV62" s="68" t="s">
        <v>86</v>
      </c>
      <c r="SBW62" s="61">
        <f>SUM(SBW46:SBW60)</f>
        <v>0</v>
      </c>
      <c r="SBX62" s="61"/>
      <c r="SBY62" s="62"/>
      <c r="SBZ62" s="62"/>
      <c r="SCA62" s="63"/>
      <c r="SCB62" s="63"/>
      <c r="SCC62" s="63"/>
      <c r="SCD62" s="62"/>
      <c r="SCE62" s="64"/>
      <c r="SCF62" s="65"/>
      <c r="SCG62" s="66"/>
      <c r="SCH62" s="66"/>
      <c r="SCI62" s="66"/>
      <c r="SCJ62" s="67"/>
      <c r="SCK62" s="59"/>
      <c r="SCL62" s="59"/>
      <c r="SCM62" s="59"/>
      <c r="SCN62" s="59"/>
      <c r="SCO62" s="59"/>
      <c r="SCP62" s="59"/>
      <c r="SCQ62" s="59"/>
      <c r="SCR62" s="59"/>
      <c r="SCS62" s="59"/>
      <c r="SCT62" s="59"/>
      <c r="SCU62" s="59"/>
      <c r="SCV62" s="59"/>
      <c r="SCW62" s="59"/>
      <c r="SCX62" s="59"/>
      <c r="SCY62" s="59"/>
      <c r="SCZ62" s="59"/>
      <c r="SDA62" s="59"/>
      <c r="SDB62" s="59"/>
      <c r="SDC62" s="59"/>
      <c r="SDD62" s="59"/>
      <c r="SDE62" s="60"/>
      <c r="SDF62" s="60"/>
      <c r="SDG62" s="69"/>
      <c r="SDH62" s="69"/>
      <c r="SDI62" s="69"/>
      <c r="SDJ62" s="69"/>
      <c r="SDK62" s="69"/>
      <c r="SDL62" s="69"/>
      <c r="SDM62" s="69"/>
      <c r="SDN62" s="69"/>
      <c r="SDO62" s="69"/>
      <c r="SDP62" s="69"/>
      <c r="SDQ62" s="69"/>
      <c r="SDR62" s="69"/>
      <c r="SDS62" s="69"/>
      <c r="SDT62" s="69"/>
      <c r="SDU62" s="69"/>
      <c r="SDV62" s="69"/>
      <c r="SDW62" s="69"/>
      <c r="SDX62" s="69"/>
      <c r="SDY62" s="69"/>
      <c r="SDZ62" s="69"/>
      <c r="SEA62" s="69"/>
      <c r="SEB62" s="69"/>
      <c r="SEC62" s="69"/>
      <c r="SED62" s="69"/>
      <c r="SEE62" s="70"/>
      <c r="SEF62" s="71"/>
      <c r="SEG62" s="72"/>
      <c r="SEH62" s="68" t="s">
        <v>86</v>
      </c>
      <c r="SEI62" s="61">
        <f>SUM(SEI46:SEI60)</f>
        <v>0</v>
      </c>
      <c r="SEJ62" s="61"/>
      <c r="SEK62" s="62"/>
      <c r="SEL62" s="62"/>
      <c r="SEM62" s="63"/>
      <c r="SEN62" s="63"/>
      <c r="SEO62" s="63"/>
      <c r="SEP62" s="62"/>
      <c r="SEQ62" s="64"/>
      <c r="SER62" s="65"/>
      <c r="SES62" s="66"/>
      <c r="SET62" s="66"/>
      <c r="SEU62" s="66"/>
      <c r="SEV62" s="67"/>
      <c r="SEW62" s="59"/>
      <c r="SEX62" s="59"/>
      <c r="SEY62" s="59"/>
      <c r="SEZ62" s="59"/>
      <c r="SFA62" s="59"/>
      <c r="SFB62" s="59"/>
      <c r="SFC62" s="59"/>
      <c r="SFD62" s="59"/>
      <c r="SFE62" s="59"/>
      <c r="SFF62" s="59"/>
      <c r="SFG62" s="59"/>
      <c r="SFH62" s="59"/>
      <c r="SFI62" s="59"/>
      <c r="SFJ62" s="59"/>
      <c r="SFK62" s="59"/>
      <c r="SFL62" s="59"/>
      <c r="SFM62" s="59"/>
      <c r="SFN62" s="59"/>
      <c r="SFO62" s="59"/>
      <c r="SFP62" s="59"/>
      <c r="SFQ62" s="60"/>
      <c r="SFR62" s="60"/>
      <c r="SFS62" s="69"/>
      <c r="SFT62" s="69"/>
      <c r="SFU62" s="69"/>
      <c r="SFV62" s="69"/>
      <c r="SFW62" s="69"/>
      <c r="SFX62" s="69"/>
      <c r="SFY62" s="69"/>
      <c r="SFZ62" s="69"/>
      <c r="SGA62" s="69"/>
      <c r="SGB62" s="69"/>
      <c r="SGC62" s="69"/>
      <c r="SGD62" s="69"/>
      <c r="SGE62" s="69"/>
      <c r="SGF62" s="69"/>
      <c r="SGG62" s="69"/>
      <c r="SGH62" s="69"/>
      <c r="SGI62" s="69"/>
      <c r="SGJ62" s="69"/>
      <c r="SGK62" s="69"/>
      <c r="SGL62" s="69"/>
      <c r="SGM62" s="69"/>
      <c r="SGN62" s="69"/>
      <c r="SGO62" s="69"/>
      <c r="SGP62" s="69"/>
      <c r="SGQ62" s="70"/>
      <c r="SGR62" s="71"/>
      <c r="SGS62" s="72"/>
      <c r="SGT62" s="68" t="s">
        <v>86</v>
      </c>
      <c r="SGU62" s="61">
        <f>SUM(SGU46:SGU60)</f>
        <v>0</v>
      </c>
      <c r="SGV62" s="61"/>
      <c r="SGW62" s="62"/>
      <c r="SGX62" s="62"/>
      <c r="SGY62" s="63"/>
      <c r="SGZ62" s="63"/>
      <c r="SHA62" s="63"/>
      <c r="SHB62" s="62"/>
      <c r="SHC62" s="64"/>
      <c r="SHD62" s="65"/>
      <c r="SHE62" s="66"/>
      <c r="SHF62" s="66"/>
      <c r="SHG62" s="66"/>
      <c r="SHH62" s="67"/>
      <c r="SHI62" s="59"/>
      <c r="SHJ62" s="59"/>
      <c r="SHK62" s="59"/>
      <c r="SHL62" s="59"/>
      <c r="SHM62" s="59"/>
      <c r="SHN62" s="59"/>
      <c r="SHO62" s="59"/>
      <c r="SHP62" s="59"/>
      <c r="SHQ62" s="59"/>
      <c r="SHR62" s="59"/>
      <c r="SHS62" s="59"/>
      <c r="SHT62" s="59"/>
      <c r="SHU62" s="59"/>
      <c r="SHV62" s="59"/>
      <c r="SHW62" s="59"/>
      <c r="SHX62" s="59"/>
      <c r="SHY62" s="59"/>
      <c r="SHZ62" s="59"/>
      <c r="SIA62" s="59"/>
      <c r="SIB62" s="59"/>
      <c r="SIC62" s="60"/>
      <c r="SID62" s="60"/>
      <c r="SIE62" s="69"/>
      <c r="SIF62" s="69"/>
      <c r="SIG62" s="69"/>
      <c r="SIH62" s="69"/>
      <c r="SII62" s="69"/>
      <c r="SIJ62" s="69"/>
      <c r="SIK62" s="69"/>
      <c r="SIL62" s="69"/>
      <c r="SIM62" s="69"/>
      <c r="SIN62" s="69"/>
      <c r="SIO62" s="69"/>
      <c r="SIP62" s="69"/>
      <c r="SIQ62" s="69"/>
      <c r="SIR62" s="69"/>
      <c r="SIS62" s="69"/>
      <c r="SIT62" s="69"/>
      <c r="SIU62" s="69"/>
      <c r="SIV62" s="69"/>
      <c r="SIW62" s="69"/>
      <c r="SIX62" s="69"/>
      <c r="SIY62" s="69"/>
      <c r="SIZ62" s="69"/>
      <c r="SJA62" s="69"/>
      <c r="SJB62" s="69"/>
      <c r="SJC62" s="70"/>
      <c r="SJD62" s="71"/>
      <c r="SJE62" s="72"/>
      <c r="SJF62" s="68" t="s">
        <v>86</v>
      </c>
      <c r="SJG62" s="61">
        <f>SUM(SJG46:SJG60)</f>
        <v>0</v>
      </c>
      <c r="SJH62" s="61"/>
      <c r="SJI62" s="62"/>
      <c r="SJJ62" s="62"/>
      <c r="SJK62" s="63"/>
      <c r="SJL62" s="63"/>
      <c r="SJM62" s="63"/>
      <c r="SJN62" s="62"/>
      <c r="SJO62" s="64"/>
      <c r="SJP62" s="65"/>
      <c r="SJQ62" s="66"/>
      <c r="SJR62" s="66"/>
      <c r="SJS62" s="66"/>
      <c r="SJT62" s="67"/>
      <c r="SJU62" s="59"/>
      <c r="SJV62" s="59"/>
      <c r="SJW62" s="59"/>
      <c r="SJX62" s="59"/>
      <c r="SJY62" s="59"/>
      <c r="SJZ62" s="59"/>
      <c r="SKA62" s="59"/>
      <c r="SKB62" s="59"/>
      <c r="SKC62" s="59"/>
      <c r="SKD62" s="59"/>
      <c r="SKE62" s="59"/>
      <c r="SKF62" s="59"/>
      <c r="SKG62" s="59"/>
      <c r="SKH62" s="59"/>
      <c r="SKI62" s="59"/>
      <c r="SKJ62" s="59"/>
      <c r="SKK62" s="59"/>
      <c r="SKL62" s="59"/>
      <c r="SKM62" s="59"/>
      <c r="SKN62" s="59"/>
      <c r="SKO62" s="60"/>
      <c r="SKP62" s="60"/>
      <c r="SKQ62" s="69"/>
      <c r="SKR62" s="69"/>
      <c r="SKS62" s="69"/>
      <c r="SKT62" s="69"/>
      <c r="SKU62" s="69"/>
      <c r="SKV62" s="69"/>
      <c r="SKW62" s="69"/>
      <c r="SKX62" s="69"/>
      <c r="SKY62" s="69"/>
      <c r="SKZ62" s="69"/>
      <c r="SLA62" s="69"/>
      <c r="SLB62" s="69"/>
      <c r="SLC62" s="69"/>
      <c r="SLD62" s="69"/>
      <c r="SLE62" s="69"/>
      <c r="SLF62" s="69"/>
      <c r="SLG62" s="69"/>
      <c r="SLH62" s="69"/>
      <c r="SLI62" s="69"/>
      <c r="SLJ62" s="69"/>
      <c r="SLK62" s="69"/>
      <c r="SLL62" s="69"/>
      <c r="SLM62" s="69"/>
      <c r="SLN62" s="69"/>
      <c r="SLO62" s="70"/>
      <c r="SLP62" s="71"/>
      <c r="SLQ62" s="72"/>
      <c r="SLR62" s="68" t="s">
        <v>86</v>
      </c>
      <c r="SLS62" s="61">
        <f>SUM(SLS46:SLS60)</f>
        <v>0</v>
      </c>
      <c r="SLT62" s="61"/>
      <c r="SLU62" s="62"/>
      <c r="SLV62" s="62"/>
      <c r="SLW62" s="63"/>
      <c r="SLX62" s="63"/>
      <c r="SLY62" s="63"/>
      <c r="SLZ62" s="62"/>
      <c r="SMA62" s="64"/>
      <c r="SMB62" s="65"/>
      <c r="SMC62" s="66"/>
      <c r="SMD62" s="66"/>
      <c r="SME62" s="66"/>
      <c r="SMF62" s="67"/>
      <c r="SMG62" s="59"/>
      <c r="SMH62" s="59"/>
      <c r="SMI62" s="59"/>
      <c r="SMJ62" s="59"/>
      <c r="SMK62" s="59"/>
      <c r="SML62" s="59"/>
      <c r="SMM62" s="59"/>
      <c r="SMN62" s="59"/>
      <c r="SMO62" s="59"/>
      <c r="SMP62" s="59"/>
      <c r="SMQ62" s="59"/>
      <c r="SMR62" s="59"/>
      <c r="SMS62" s="59"/>
      <c r="SMT62" s="59"/>
      <c r="SMU62" s="59"/>
      <c r="SMV62" s="59"/>
      <c r="SMW62" s="59"/>
      <c r="SMX62" s="59"/>
      <c r="SMY62" s="59"/>
      <c r="SMZ62" s="59"/>
      <c r="SNA62" s="60"/>
      <c r="SNB62" s="60"/>
      <c r="SNC62" s="69"/>
      <c r="SND62" s="69"/>
      <c r="SNE62" s="69"/>
      <c r="SNF62" s="69"/>
      <c r="SNG62" s="69"/>
      <c r="SNH62" s="69"/>
      <c r="SNI62" s="69"/>
      <c r="SNJ62" s="69"/>
      <c r="SNK62" s="69"/>
      <c r="SNL62" s="69"/>
      <c r="SNM62" s="69"/>
      <c r="SNN62" s="69"/>
      <c r="SNO62" s="69"/>
      <c r="SNP62" s="69"/>
      <c r="SNQ62" s="69"/>
      <c r="SNR62" s="69"/>
      <c r="SNS62" s="69"/>
      <c r="SNT62" s="69"/>
      <c r="SNU62" s="69"/>
      <c r="SNV62" s="69"/>
      <c r="SNW62" s="69"/>
      <c r="SNX62" s="69"/>
      <c r="SNY62" s="69"/>
      <c r="SNZ62" s="69"/>
      <c r="SOA62" s="70"/>
      <c r="SOB62" s="71"/>
      <c r="SOC62" s="72"/>
      <c r="SOD62" s="68" t="s">
        <v>86</v>
      </c>
      <c r="SOE62" s="61">
        <f>SUM(SOE46:SOE60)</f>
        <v>0</v>
      </c>
      <c r="SOF62" s="61"/>
      <c r="SOG62" s="62"/>
      <c r="SOH62" s="62"/>
      <c r="SOI62" s="63"/>
      <c r="SOJ62" s="63"/>
      <c r="SOK62" s="63"/>
      <c r="SOL62" s="62"/>
      <c r="SOM62" s="64"/>
      <c r="SON62" s="65"/>
      <c r="SOO62" s="66"/>
      <c r="SOP62" s="66"/>
      <c r="SOQ62" s="66"/>
      <c r="SOR62" s="67"/>
      <c r="SOS62" s="59"/>
      <c r="SOT62" s="59"/>
      <c r="SOU62" s="59"/>
      <c r="SOV62" s="59"/>
      <c r="SOW62" s="59"/>
      <c r="SOX62" s="59"/>
      <c r="SOY62" s="59"/>
      <c r="SOZ62" s="59"/>
      <c r="SPA62" s="59"/>
      <c r="SPB62" s="59"/>
      <c r="SPC62" s="59"/>
      <c r="SPD62" s="59"/>
      <c r="SPE62" s="59"/>
      <c r="SPF62" s="59"/>
      <c r="SPG62" s="59"/>
      <c r="SPH62" s="59"/>
      <c r="SPI62" s="59"/>
      <c r="SPJ62" s="59"/>
      <c r="SPK62" s="59"/>
      <c r="SPL62" s="59"/>
      <c r="SPM62" s="60"/>
      <c r="SPN62" s="60"/>
      <c r="SPO62" s="69"/>
      <c r="SPP62" s="69"/>
      <c r="SPQ62" s="69"/>
      <c r="SPR62" s="69"/>
      <c r="SPS62" s="69"/>
      <c r="SPT62" s="69"/>
      <c r="SPU62" s="69"/>
      <c r="SPV62" s="69"/>
      <c r="SPW62" s="69"/>
      <c r="SPX62" s="69"/>
      <c r="SPY62" s="69"/>
      <c r="SPZ62" s="69"/>
      <c r="SQA62" s="69"/>
      <c r="SQB62" s="69"/>
      <c r="SQC62" s="69"/>
      <c r="SQD62" s="69"/>
      <c r="SQE62" s="69"/>
      <c r="SQF62" s="69"/>
      <c r="SQG62" s="69"/>
      <c r="SQH62" s="69"/>
      <c r="SQI62" s="69"/>
      <c r="SQJ62" s="69"/>
      <c r="SQK62" s="69"/>
      <c r="SQL62" s="69"/>
      <c r="SQM62" s="70"/>
      <c r="SQN62" s="71"/>
      <c r="SQO62" s="72"/>
      <c r="SQP62" s="68" t="s">
        <v>86</v>
      </c>
      <c r="SQQ62" s="61">
        <f>SUM(SQQ46:SQQ60)</f>
        <v>0</v>
      </c>
      <c r="SQR62" s="61"/>
      <c r="SQS62" s="62"/>
      <c r="SQT62" s="62"/>
      <c r="SQU62" s="63"/>
      <c r="SQV62" s="63"/>
      <c r="SQW62" s="63"/>
      <c r="SQX62" s="62"/>
      <c r="SQY62" s="64"/>
      <c r="SQZ62" s="65"/>
      <c r="SRA62" s="66"/>
      <c r="SRB62" s="66"/>
      <c r="SRC62" s="66"/>
      <c r="SRD62" s="67"/>
      <c r="SRE62" s="59"/>
      <c r="SRF62" s="59"/>
      <c r="SRG62" s="59"/>
      <c r="SRH62" s="59"/>
      <c r="SRI62" s="59"/>
      <c r="SRJ62" s="59"/>
      <c r="SRK62" s="59"/>
      <c r="SRL62" s="59"/>
      <c r="SRM62" s="59"/>
      <c r="SRN62" s="59"/>
      <c r="SRO62" s="59"/>
      <c r="SRP62" s="59"/>
      <c r="SRQ62" s="59"/>
      <c r="SRR62" s="59"/>
      <c r="SRS62" s="59"/>
      <c r="SRT62" s="59"/>
      <c r="SRU62" s="59"/>
      <c r="SRV62" s="59"/>
      <c r="SRW62" s="59"/>
      <c r="SRX62" s="59"/>
      <c r="SRY62" s="60"/>
      <c r="SRZ62" s="60"/>
      <c r="SSA62" s="69"/>
      <c r="SSB62" s="69"/>
      <c r="SSC62" s="69"/>
      <c r="SSD62" s="69"/>
      <c r="SSE62" s="69"/>
      <c r="SSF62" s="69"/>
      <c r="SSG62" s="69"/>
      <c r="SSH62" s="69"/>
      <c r="SSI62" s="69"/>
      <c r="SSJ62" s="69"/>
      <c r="SSK62" s="69"/>
      <c r="SSL62" s="69"/>
      <c r="SSM62" s="69"/>
      <c r="SSN62" s="69"/>
      <c r="SSO62" s="69"/>
      <c r="SSP62" s="69"/>
      <c r="SSQ62" s="69"/>
      <c r="SSR62" s="69"/>
      <c r="SSS62" s="69"/>
      <c r="SST62" s="69"/>
      <c r="SSU62" s="69"/>
      <c r="SSV62" s="69"/>
      <c r="SSW62" s="69"/>
      <c r="SSX62" s="69"/>
      <c r="SSY62" s="70"/>
      <c r="SSZ62" s="71"/>
      <c r="STA62" s="72"/>
      <c r="STB62" s="68" t="s">
        <v>86</v>
      </c>
      <c r="STC62" s="61">
        <f>SUM(STC46:STC60)</f>
        <v>0</v>
      </c>
      <c r="STD62" s="61"/>
      <c r="STE62" s="62"/>
      <c r="STF62" s="62"/>
      <c r="STG62" s="63"/>
      <c r="STH62" s="63"/>
      <c r="STI62" s="63"/>
      <c r="STJ62" s="62"/>
      <c r="STK62" s="64"/>
      <c r="STL62" s="65"/>
      <c r="STM62" s="66"/>
      <c r="STN62" s="66"/>
      <c r="STO62" s="66"/>
      <c r="STP62" s="67"/>
      <c r="STQ62" s="59"/>
      <c r="STR62" s="59"/>
      <c r="STS62" s="59"/>
      <c r="STT62" s="59"/>
      <c r="STU62" s="59"/>
      <c r="STV62" s="59"/>
      <c r="STW62" s="59"/>
      <c r="STX62" s="59"/>
      <c r="STY62" s="59"/>
      <c r="STZ62" s="59"/>
      <c r="SUA62" s="59"/>
      <c r="SUB62" s="59"/>
      <c r="SUC62" s="59"/>
      <c r="SUD62" s="59"/>
      <c r="SUE62" s="59"/>
      <c r="SUF62" s="59"/>
      <c r="SUG62" s="59"/>
      <c r="SUH62" s="59"/>
      <c r="SUI62" s="59"/>
      <c r="SUJ62" s="59"/>
      <c r="SUK62" s="60"/>
      <c r="SUL62" s="60"/>
      <c r="SUM62" s="69"/>
      <c r="SUN62" s="69"/>
      <c r="SUO62" s="69"/>
      <c r="SUP62" s="69"/>
      <c r="SUQ62" s="69"/>
      <c r="SUR62" s="69"/>
      <c r="SUS62" s="69"/>
      <c r="SUT62" s="69"/>
      <c r="SUU62" s="69"/>
      <c r="SUV62" s="69"/>
      <c r="SUW62" s="69"/>
      <c r="SUX62" s="69"/>
      <c r="SUY62" s="69"/>
      <c r="SUZ62" s="69"/>
      <c r="SVA62" s="69"/>
      <c r="SVB62" s="69"/>
      <c r="SVC62" s="69"/>
      <c r="SVD62" s="69"/>
      <c r="SVE62" s="69"/>
      <c r="SVF62" s="69"/>
      <c r="SVG62" s="69"/>
      <c r="SVH62" s="69"/>
      <c r="SVI62" s="69"/>
      <c r="SVJ62" s="69"/>
      <c r="SVK62" s="70"/>
      <c r="SVL62" s="71"/>
      <c r="SVM62" s="72"/>
      <c r="SVN62" s="68" t="s">
        <v>86</v>
      </c>
      <c r="SVO62" s="61">
        <f>SUM(SVO46:SVO60)</f>
        <v>0</v>
      </c>
      <c r="SVP62" s="61"/>
      <c r="SVQ62" s="62"/>
      <c r="SVR62" s="62"/>
      <c r="SVS62" s="63"/>
      <c r="SVT62" s="63"/>
      <c r="SVU62" s="63"/>
      <c r="SVV62" s="62"/>
      <c r="SVW62" s="64"/>
      <c r="SVX62" s="65"/>
      <c r="SVY62" s="66"/>
      <c r="SVZ62" s="66"/>
      <c r="SWA62" s="66"/>
      <c r="SWB62" s="67"/>
      <c r="SWC62" s="59"/>
      <c r="SWD62" s="59"/>
      <c r="SWE62" s="59"/>
      <c r="SWF62" s="59"/>
      <c r="SWG62" s="59"/>
      <c r="SWH62" s="59"/>
      <c r="SWI62" s="59"/>
      <c r="SWJ62" s="59"/>
      <c r="SWK62" s="59"/>
      <c r="SWL62" s="59"/>
      <c r="SWM62" s="59"/>
      <c r="SWN62" s="59"/>
      <c r="SWO62" s="59"/>
      <c r="SWP62" s="59"/>
      <c r="SWQ62" s="59"/>
      <c r="SWR62" s="59"/>
      <c r="SWS62" s="59"/>
      <c r="SWT62" s="59"/>
      <c r="SWU62" s="59"/>
      <c r="SWV62" s="59"/>
      <c r="SWW62" s="60"/>
      <c r="SWX62" s="60"/>
      <c r="SWY62" s="69"/>
      <c r="SWZ62" s="69"/>
      <c r="SXA62" s="69"/>
      <c r="SXB62" s="69"/>
      <c r="SXC62" s="69"/>
      <c r="SXD62" s="69"/>
      <c r="SXE62" s="69"/>
      <c r="SXF62" s="69"/>
      <c r="SXG62" s="69"/>
      <c r="SXH62" s="69"/>
      <c r="SXI62" s="69"/>
      <c r="SXJ62" s="69"/>
      <c r="SXK62" s="69"/>
      <c r="SXL62" s="69"/>
      <c r="SXM62" s="69"/>
      <c r="SXN62" s="69"/>
      <c r="SXO62" s="69"/>
      <c r="SXP62" s="69"/>
      <c r="SXQ62" s="69"/>
      <c r="SXR62" s="69"/>
      <c r="SXS62" s="69"/>
      <c r="SXT62" s="69"/>
      <c r="SXU62" s="69"/>
      <c r="SXV62" s="69"/>
      <c r="SXW62" s="70"/>
      <c r="SXX62" s="71"/>
      <c r="SXY62" s="72"/>
      <c r="SXZ62" s="68" t="s">
        <v>86</v>
      </c>
      <c r="SYA62" s="61">
        <f>SUM(SYA46:SYA60)</f>
        <v>0</v>
      </c>
      <c r="SYB62" s="61"/>
      <c r="SYC62" s="62"/>
      <c r="SYD62" s="62"/>
      <c r="SYE62" s="63"/>
      <c r="SYF62" s="63"/>
      <c r="SYG62" s="63"/>
      <c r="SYH62" s="62"/>
      <c r="SYI62" s="64"/>
      <c r="SYJ62" s="65"/>
      <c r="SYK62" s="66"/>
      <c r="SYL62" s="66"/>
      <c r="SYM62" s="66"/>
      <c r="SYN62" s="67"/>
      <c r="SYO62" s="59"/>
      <c r="SYP62" s="59"/>
      <c r="SYQ62" s="59"/>
      <c r="SYR62" s="59"/>
      <c r="SYS62" s="59"/>
      <c r="SYT62" s="59"/>
      <c r="SYU62" s="59"/>
      <c r="SYV62" s="59"/>
      <c r="SYW62" s="59"/>
      <c r="SYX62" s="59"/>
      <c r="SYY62" s="59"/>
      <c r="SYZ62" s="59"/>
      <c r="SZA62" s="59"/>
      <c r="SZB62" s="59"/>
      <c r="SZC62" s="59"/>
      <c r="SZD62" s="59"/>
      <c r="SZE62" s="59"/>
      <c r="SZF62" s="59"/>
      <c r="SZG62" s="59"/>
      <c r="SZH62" s="59"/>
      <c r="SZI62" s="60"/>
      <c r="SZJ62" s="60"/>
      <c r="SZK62" s="69"/>
      <c r="SZL62" s="69"/>
      <c r="SZM62" s="69"/>
      <c r="SZN62" s="69"/>
      <c r="SZO62" s="69"/>
      <c r="SZP62" s="69"/>
      <c r="SZQ62" s="69"/>
      <c r="SZR62" s="69"/>
      <c r="SZS62" s="69"/>
      <c r="SZT62" s="69"/>
      <c r="SZU62" s="69"/>
      <c r="SZV62" s="69"/>
      <c r="SZW62" s="69"/>
      <c r="SZX62" s="69"/>
      <c r="SZY62" s="69"/>
      <c r="SZZ62" s="69"/>
      <c r="TAA62" s="69"/>
      <c r="TAB62" s="69"/>
      <c r="TAC62" s="69"/>
      <c r="TAD62" s="69"/>
      <c r="TAE62" s="69"/>
      <c r="TAF62" s="69"/>
      <c r="TAG62" s="69"/>
      <c r="TAH62" s="69"/>
      <c r="TAI62" s="70"/>
      <c r="TAJ62" s="71"/>
      <c r="TAK62" s="72"/>
      <c r="TAL62" s="68" t="s">
        <v>86</v>
      </c>
      <c r="TAM62" s="61">
        <f>SUM(TAM46:TAM60)</f>
        <v>0</v>
      </c>
      <c r="TAN62" s="61"/>
      <c r="TAO62" s="62"/>
      <c r="TAP62" s="62"/>
      <c r="TAQ62" s="63"/>
      <c r="TAR62" s="63"/>
      <c r="TAS62" s="63"/>
      <c r="TAT62" s="62"/>
      <c r="TAU62" s="64"/>
      <c r="TAV62" s="65"/>
      <c r="TAW62" s="66"/>
      <c r="TAX62" s="66"/>
      <c r="TAY62" s="66"/>
      <c r="TAZ62" s="67"/>
      <c r="TBA62" s="59"/>
      <c r="TBB62" s="59"/>
      <c r="TBC62" s="59"/>
      <c r="TBD62" s="59"/>
      <c r="TBE62" s="59"/>
      <c r="TBF62" s="59"/>
      <c r="TBG62" s="59"/>
      <c r="TBH62" s="59"/>
      <c r="TBI62" s="59"/>
      <c r="TBJ62" s="59"/>
      <c r="TBK62" s="59"/>
      <c r="TBL62" s="59"/>
      <c r="TBM62" s="59"/>
      <c r="TBN62" s="59"/>
      <c r="TBO62" s="59"/>
      <c r="TBP62" s="59"/>
      <c r="TBQ62" s="59"/>
      <c r="TBR62" s="59"/>
      <c r="TBS62" s="59"/>
      <c r="TBT62" s="59"/>
      <c r="TBU62" s="60"/>
      <c r="TBV62" s="60"/>
      <c r="TBW62" s="69"/>
      <c r="TBX62" s="69"/>
      <c r="TBY62" s="69"/>
      <c r="TBZ62" s="69"/>
      <c r="TCA62" s="69"/>
      <c r="TCB62" s="69"/>
      <c r="TCC62" s="69"/>
      <c r="TCD62" s="69"/>
      <c r="TCE62" s="69"/>
      <c r="TCF62" s="69"/>
      <c r="TCG62" s="69"/>
      <c r="TCH62" s="69"/>
      <c r="TCI62" s="69"/>
      <c r="TCJ62" s="69"/>
      <c r="TCK62" s="69"/>
      <c r="TCL62" s="69"/>
      <c r="TCM62" s="69"/>
      <c r="TCN62" s="69"/>
      <c r="TCO62" s="69"/>
      <c r="TCP62" s="69"/>
      <c r="TCQ62" s="69"/>
      <c r="TCR62" s="69"/>
      <c r="TCS62" s="69"/>
      <c r="TCT62" s="69"/>
      <c r="TCU62" s="70"/>
      <c r="TCV62" s="71"/>
      <c r="TCW62" s="72"/>
      <c r="TCX62" s="68" t="s">
        <v>86</v>
      </c>
      <c r="TCY62" s="61">
        <f>SUM(TCY46:TCY60)</f>
        <v>0</v>
      </c>
      <c r="TCZ62" s="61"/>
      <c r="TDA62" s="62"/>
      <c r="TDB62" s="62"/>
      <c r="TDC62" s="63"/>
      <c r="TDD62" s="63"/>
      <c r="TDE62" s="63"/>
      <c r="TDF62" s="62"/>
      <c r="TDG62" s="64"/>
      <c r="TDH62" s="65"/>
      <c r="TDI62" s="66"/>
      <c r="TDJ62" s="66"/>
      <c r="TDK62" s="66"/>
      <c r="TDL62" s="67"/>
      <c r="TDM62" s="59"/>
      <c r="TDN62" s="59"/>
      <c r="TDO62" s="59"/>
      <c r="TDP62" s="59"/>
      <c r="TDQ62" s="59"/>
      <c r="TDR62" s="59"/>
      <c r="TDS62" s="59"/>
      <c r="TDT62" s="59"/>
      <c r="TDU62" s="59"/>
      <c r="TDV62" s="59"/>
      <c r="TDW62" s="59"/>
      <c r="TDX62" s="59"/>
      <c r="TDY62" s="59"/>
      <c r="TDZ62" s="59"/>
      <c r="TEA62" s="59"/>
      <c r="TEB62" s="59"/>
      <c r="TEC62" s="59"/>
      <c r="TED62" s="59"/>
      <c r="TEE62" s="59"/>
      <c r="TEF62" s="59"/>
      <c r="TEG62" s="60"/>
      <c r="TEH62" s="60"/>
      <c r="TEI62" s="69"/>
      <c r="TEJ62" s="69"/>
      <c r="TEK62" s="69"/>
      <c r="TEL62" s="69"/>
      <c r="TEM62" s="69"/>
      <c r="TEN62" s="69"/>
      <c r="TEO62" s="69"/>
      <c r="TEP62" s="69"/>
      <c r="TEQ62" s="69"/>
      <c r="TER62" s="69"/>
      <c r="TES62" s="69"/>
      <c r="TET62" s="69"/>
      <c r="TEU62" s="69"/>
      <c r="TEV62" s="69"/>
      <c r="TEW62" s="69"/>
      <c r="TEX62" s="69"/>
      <c r="TEY62" s="69"/>
      <c r="TEZ62" s="69"/>
      <c r="TFA62" s="69"/>
      <c r="TFB62" s="69"/>
      <c r="TFC62" s="69"/>
      <c r="TFD62" s="69"/>
      <c r="TFE62" s="69"/>
      <c r="TFF62" s="69"/>
      <c r="TFG62" s="70"/>
      <c r="TFH62" s="71"/>
      <c r="TFI62" s="72"/>
      <c r="TFJ62" s="68" t="s">
        <v>86</v>
      </c>
      <c r="TFK62" s="61">
        <f>SUM(TFK46:TFK60)</f>
        <v>0</v>
      </c>
      <c r="TFL62" s="61"/>
      <c r="TFM62" s="62"/>
      <c r="TFN62" s="62"/>
      <c r="TFO62" s="63"/>
      <c r="TFP62" s="63"/>
      <c r="TFQ62" s="63"/>
      <c r="TFR62" s="62"/>
      <c r="TFS62" s="64"/>
      <c r="TFT62" s="65"/>
      <c r="TFU62" s="66"/>
      <c r="TFV62" s="66"/>
      <c r="TFW62" s="66"/>
      <c r="TFX62" s="67"/>
      <c r="TFY62" s="59"/>
      <c r="TFZ62" s="59"/>
      <c r="TGA62" s="59"/>
      <c r="TGB62" s="59"/>
      <c r="TGC62" s="59"/>
      <c r="TGD62" s="59"/>
      <c r="TGE62" s="59"/>
      <c r="TGF62" s="59"/>
      <c r="TGG62" s="59"/>
      <c r="TGH62" s="59"/>
      <c r="TGI62" s="59"/>
      <c r="TGJ62" s="59"/>
      <c r="TGK62" s="59"/>
      <c r="TGL62" s="59"/>
      <c r="TGM62" s="59"/>
      <c r="TGN62" s="59"/>
      <c r="TGO62" s="59"/>
      <c r="TGP62" s="59"/>
      <c r="TGQ62" s="59"/>
      <c r="TGR62" s="59"/>
      <c r="TGS62" s="60"/>
      <c r="TGT62" s="60"/>
      <c r="TGU62" s="69"/>
      <c r="TGV62" s="69"/>
      <c r="TGW62" s="69"/>
      <c r="TGX62" s="69"/>
      <c r="TGY62" s="69"/>
      <c r="TGZ62" s="69"/>
      <c r="THA62" s="69"/>
      <c r="THB62" s="69"/>
      <c r="THC62" s="69"/>
      <c r="THD62" s="69"/>
      <c r="THE62" s="69"/>
      <c r="THF62" s="69"/>
      <c r="THG62" s="69"/>
      <c r="THH62" s="69"/>
      <c r="THI62" s="69"/>
      <c r="THJ62" s="69"/>
      <c r="THK62" s="69"/>
      <c r="THL62" s="69"/>
      <c r="THM62" s="69"/>
      <c r="THN62" s="69"/>
      <c r="THO62" s="69"/>
      <c r="THP62" s="69"/>
      <c r="THQ62" s="69"/>
      <c r="THR62" s="69"/>
      <c r="THS62" s="70"/>
      <c r="THT62" s="71"/>
      <c r="THU62" s="72"/>
      <c r="THV62" s="68" t="s">
        <v>86</v>
      </c>
      <c r="THW62" s="61">
        <f>SUM(THW46:THW60)</f>
        <v>0</v>
      </c>
      <c r="THX62" s="61"/>
      <c r="THY62" s="62"/>
      <c r="THZ62" s="62"/>
      <c r="TIA62" s="63"/>
      <c r="TIB62" s="63"/>
      <c r="TIC62" s="63"/>
      <c r="TID62" s="62"/>
      <c r="TIE62" s="64"/>
      <c r="TIF62" s="65"/>
      <c r="TIG62" s="66"/>
      <c r="TIH62" s="66"/>
      <c r="TII62" s="66"/>
      <c r="TIJ62" s="67"/>
      <c r="TIK62" s="59"/>
      <c r="TIL62" s="59"/>
      <c r="TIM62" s="59"/>
      <c r="TIN62" s="59"/>
      <c r="TIO62" s="59"/>
      <c r="TIP62" s="59"/>
      <c r="TIQ62" s="59"/>
      <c r="TIR62" s="59"/>
      <c r="TIS62" s="59"/>
      <c r="TIT62" s="59"/>
      <c r="TIU62" s="59"/>
      <c r="TIV62" s="59"/>
      <c r="TIW62" s="59"/>
      <c r="TIX62" s="59"/>
      <c r="TIY62" s="59"/>
      <c r="TIZ62" s="59"/>
      <c r="TJA62" s="59"/>
      <c r="TJB62" s="59"/>
      <c r="TJC62" s="59"/>
      <c r="TJD62" s="59"/>
      <c r="TJE62" s="60"/>
      <c r="TJF62" s="60"/>
      <c r="TJG62" s="69"/>
      <c r="TJH62" s="69"/>
      <c r="TJI62" s="69"/>
      <c r="TJJ62" s="69"/>
      <c r="TJK62" s="69"/>
      <c r="TJL62" s="69"/>
      <c r="TJM62" s="69"/>
      <c r="TJN62" s="69"/>
      <c r="TJO62" s="69"/>
      <c r="TJP62" s="69"/>
      <c r="TJQ62" s="69"/>
      <c r="TJR62" s="69"/>
      <c r="TJS62" s="69"/>
      <c r="TJT62" s="69"/>
      <c r="TJU62" s="69"/>
      <c r="TJV62" s="69"/>
      <c r="TJW62" s="69"/>
      <c r="TJX62" s="69"/>
      <c r="TJY62" s="69"/>
      <c r="TJZ62" s="69"/>
      <c r="TKA62" s="69"/>
      <c r="TKB62" s="69"/>
      <c r="TKC62" s="69"/>
      <c r="TKD62" s="69"/>
      <c r="TKE62" s="70"/>
      <c r="TKF62" s="71"/>
      <c r="TKG62" s="72"/>
      <c r="TKH62" s="68" t="s">
        <v>86</v>
      </c>
      <c r="TKI62" s="61">
        <f>SUM(TKI46:TKI60)</f>
        <v>0</v>
      </c>
      <c r="TKJ62" s="61"/>
      <c r="TKK62" s="62"/>
      <c r="TKL62" s="62"/>
      <c r="TKM62" s="63"/>
      <c r="TKN62" s="63"/>
      <c r="TKO62" s="63"/>
      <c r="TKP62" s="62"/>
      <c r="TKQ62" s="64"/>
      <c r="TKR62" s="65"/>
      <c r="TKS62" s="66"/>
      <c r="TKT62" s="66"/>
      <c r="TKU62" s="66"/>
      <c r="TKV62" s="67"/>
      <c r="TKW62" s="59"/>
      <c r="TKX62" s="59"/>
      <c r="TKY62" s="59"/>
      <c r="TKZ62" s="59"/>
      <c r="TLA62" s="59"/>
      <c r="TLB62" s="59"/>
      <c r="TLC62" s="59"/>
      <c r="TLD62" s="59"/>
      <c r="TLE62" s="59"/>
      <c r="TLF62" s="59"/>
      <c r="TLG62" s="59"/>
      <c r="TLH62" s="59"/>
      <c r="TLI62" s="59"/>
      <c r="TLJ62" s="59"/>
      <c r="TLK62" s="59"/>
      <c r="TLL62" s="59"/>
      <c r="TLM62" s="59"/>
      <c r="TLN62" s="59"/>
      <c r="TLO62" s="59"/>
      <c r="TLP62" s="59"/>
      <c r="TLQ62" s="60"/>
      <c r="TLR62" s="60"/>
      <c r="TLS62" s="69"/>
      <c r="TLT62" s="69"/>
      <c r="TLU62" s="69"/>
      <c r="TLV62" s="69"/>
      <c r="TLW62" s="69"/>
      <c r="TLX62" s="69"/>
      <c r="TLY62" s="69"/>
      <c r="TLZ62" s="69"/>
      <c r="TMA62" s="69"/>
      <c r="TMB62" s="69"/>
      <c r="TMC62" s="69"/>
      <c r="TMD62" s="69"/>
      <c r="TME62" s="69"/>
      <c r="TMF62" s="69"/>
      <c r="TMG62" s="69"/>
      <c r="TMH62" s="69"/>
      <c r="TMI62" s="69"/>
      <c r="TMJ62" s="69"/>
      <c r="TMK62" s="69"/>
      <c r="TML62" s="69"/>
      <c r="TMM62" s="69"/>
      <c r="TMN62" s="69"/>
      <c r="TMO62" s="69"/>
      <c r="TMP62" s="69"/>
      <c r="TMQ62" s="70"/>
      <c r="TMR62" s="71"/>
      <c r="TMS62" s="72"/>
      <c r="TMT62" s="68" t="s">
        <v>86</v>
      </c>
      <c r="TMU62" s="61">
        <f>SUM(TMU46:TMU60)</f>
        <v>0</v>
      </c>
      <c r="TMV62" s="61"/>
      <c r="TMW62" s="62"/>
      <c r="TMX62" s="62"/>
      <c r="TMY62" s="63"/>
      <c r="TMZ62" s="63"/>
      <c r="TNA62" s="63"/>
      <c r="TNB62" s="62"/>
      <c r="TNC62" s="64"/>
      <c r="TND62" s="65"/>
      <c r="TNE62" s="66"/>
      <c r="TNF62" s="66"/>
      <c r="TNG62" s="66"/>
      <c r="TNH62" s="67"/>
      <c r="TNI62" s="59"/>
      <c r="TNJ62" s="59"/>
      <c r="TNK62" s="59"/>
      <c r="TNL62" s="59"/>
      <c r="TNM62" s="59"/>
      <c r="TNN62" s="59"/>
      <c r="TNO62" s="59"/>
      <c r="TNP62" s="59"/>
      <c r="TNQ62" s="59"/>
      <c r="TNR62" s="59"/>
      <c r="TNS62" s="59"/>
      <c r="TNT62" s="59"/>
      <c r="TNU62" s="59"/>
      <c r="TNV62" s="59"/>
      <c r="TNW62" s="59"/>
      <c r="TNX62" s="59"/>
      <c r="TNY62" s="59"/>
      <c r="TNZ62" s="59"/>
      <c r="TOA62" s="59"/>
      <c r="TOB62" s="59"/>
      <c r="TOC62" s="60"/>
      <c r="TOD62" s="60"/>
      <c r="TOE62" s="69"/>
      <c r="TOF62" s="69"/>
      <c r="TOG62" s="69"/>
      <c r="TOH62" s="69"/>
      <c r="TOI62" s="69"/>
      <c r="TOJ62" s="69"/>
      <c r="TOK62" s="69"/>
      <c r="TOL62" s="69"/>
      <c r="TOM62" s="69"/>
      <c r="TON62" s="69"/>
      <c r="TOO62" s="69"/>
      <c r="TOP62" s="69"/>
      <c r="TOQ62" s="69"/>
      <c r="TOR62" s="69"/>
      <c r="TOS62" s="69"/>
      <c r="TOT62" s="69"/>
      <c r="TOU62" s="69"/>
      <c r="TOV62" s="69"/>
      <c r="TOW62" s="69"/>
      <c r="TOX62" s="69"/>
      <c r="TOY62" s="69"/>
      <c r="TOZ62" s="69"/>
      <c r="TPA62" s="69"/>
      <c r="TPB62" s="69"/>
      <c r="TPC62" s="70"/>
      <c r="TPD62" s="71"/>
      <c r="TPE62" s="72"/>
      <c r="TPF62" s="68" t="s">
        <v>86</v>
      </c>
      <c r="TPG62" s="61">
        <f>SUM(TPG46:TPG60)</f>
        <v>0</v>
      </c>
      <c r="TPH62" s="61"/>
      <c r="TPI62" s="62"/>
      <c r="TPJ62" s="62"/>
      <c r="TPK62" s="63"/>
      <c r="TPL62" s="63"/>
      <c r="TPM62" s="63"/>
      <c r="TPN62" s="62"/>
      <c r="TPO62" s="64"/>
      <c r="TPP62" s="65"/>
      <c r="TPQ62" s="66"/>
      <c r="TPR62" s="66"/>
      <c r="TPS62" s="66"/>
      <c r="TPT62" s="67"/>
      <c r="TPU62" s="59"/>
      <c r="TPV62" s="59"/>
      <c r="TPW62" s="59"/>
      <c r="TPX62" s="59"/>
      <c r="TPY62" s="59"/>
      <c r="TPZ62" s="59"/>
      <c r="TQA62" s="59"/>
      <c r="TQB62" s="59"/>
      <c r="TQC62" s="59"/>
      <c r="TQD62" s="59"/>
      <c r="TQE62" s="59"/>
      <c r="TQF62" s="59"/>
      <c r="TQG62" s="59"/>
      <c r="TQH62" s="59"/>
      <c r="TQI62" s="59"/>
      <c r="TQJ62" s="59"/>
      <c r="TQK62" s="59"/>
      <c r="TQL62" s="59"/>
      <c r="TQM62" s="59"/>
      <c r="TQN62" s="59"/>
      <c r="TQO62" s="60"/>
      <c r="TQP62" s="60"/>
      <c r="TQQ62" s="69"/>
      <c r="TQR62" s="69"/>
      <c r="TQS62" s="69"/>
      <c r="TQT62" s="69"/>
      <c r="TQU62" s="69"/>
      <c r="TQV62" s="69"/>
      <c r="TQW62" s="69"/>
      <c r="TQX62" s="69"/>
      <c r="TQY62" s="69"/>
      <c r="TQZ62" s="69"/>
      <c r="TRA62" s="69"/>
      <c r="TRB62" s="69"/>
      <c r="TRC62" s="69"/>
      <c r="TRD62" s="69"/>
      <c r="TRE62" s="69"/>
      <c r="TRF62" s="69"/>
      <c r="TRG62" s="69"/>
      <c r="TRH62" s="69"/>
      <c r="TRI62" s="69"/>
      <c r="TRJ62" s="69"/>
      <c r="TRK62" s="69"/>
      <c r="TRL62" s="69"/>
      <c r="TRM62" s="69"/>
      <c r="TRN62" s="69"/>
      <c r="TRO62" s="70"/>
      <c r="TRP62" s="71"/>
      <c r="TRQ62" s="72"/>
      <c r="TRR62" s="68" t="s">
        <v>86</v>
      </c>
      <c r="TRS62" s="61">
        <f>SUM(TRS46:TRS60)</f>
        <v>0</v>
      </c>
      <c r="TRT62" s="61"/>
      <c r="TRU62" s="62"/>
      <c r="TRV62" s="62"/>
      <c r="TRW62" s="63"/>
      <c r="TRX62" s="63"/>
      <c r="TRY62" s="63"/>
      <c r="TRZ62" s="62"/>
      <c r="TSA62" s="64"/>
      <c r="TSB62" s="65"/>
      <c r="TSC62" s="66"/>
      <c r="TSD62" s="66"/>
      <c r="TSE62" s="66"/>
      <c r="TSF62" s="67"/>
      <c r="TSG62" s="59"/>
      <c r="TSH62" s="59"/>
      <c r="TSI62" s="59"/>
      <c r="TSJ62" s="59"/>
      <c r="TSK62" s="59"/>
      <c r="TSL62" s="59"/>
      <c r="TSM62" s="59"/>
      <c r="TSN62" s="59"/>
      <c r="TSO62" s="59"/>
      <c r="TSP62" s="59"/>
      <c r="TSQ62" s="59"/>
      <c r="TSR62" s="59"/>
      <c r="TSS62" s="59"/>
      <c r="TST62" s="59"/>
      <c r="TSU62" s="59"/>
      <c r="TSV62" s="59"/>
      <c r="TSW62" s="59"/>
      <c r="TSX62" s="59"/>
      <c r="TSY62" s="59"/>
      <c r="TSZ62" s="59"/>
      <c r="TTA62" s="60"/>
      <c r="TTB62" s="60"/>
      <c r="TTC62" s="69"/>
      <c r="TTD62" s="69"/>
      <c r="TTE62" s="69"/>
      <c r="TTF62" s="69"/>
      <c r="TTG62" s="69"/>
      <c r="TTH62" s="69"/>
      <c r="TTI62" s="69"/>
      <c r="TTJ62" s="69"/>
      <c r="TTK62" s="69"/>
      <c r="TTL62" s="69"/>
      <c r="TTM62" s="69"/>
      <c r="TTN62" s="69"/>
      <c r="TTO62" s="69"/>
      <c r="TTP62" s="69"/>
      <c r="TTQ62" s="69"/>
      <c r="TTR62" s="69"/>
      <c r="TTS62" s="69"/>
      <c r="TTT62" s="69"/>
      <c r="TTU62" s="69"/>
      <c r="TTV62" s="69"/>
      <c r="TTW62" s="69"/>
      <c r="TTX62" s="69"/>
      <c r="TTY62" s="69"/>
      <c r="TTZ62" s="69"/>
      <c r="TUA62" s="70"/>
      <c r="TUB62" s="71"/>
      <c r="TUC62" s="72"/>
      <c r="TUD62" s="68" t="s">
        <v>86</v>
      </c>
      <c r="TUE62" s="61">
        <f>SUM(TUE46:TUE60)</f>
        <v>0</v>
      </c>
      <c r="TUF62" s="61"/>
      <c r="TUG62" s="62"/>
      <c r="TUH62" s="62"/>
      <c r="TUI62" s="63"/>
      <c r="TUJ62" s="63"/>
      <c r="TUK62" s="63"/>
      <c r="TUL62" s="62"/>
      <c r="TUM62" s="64"/>
      <c r="TUN62" s="65"/>
      <c r="TUO62" s="66"/>
      <c r="TUP62" s="66"/>
      <c r="TUQ62" s="66"/>
      <c r="TUR62" s="67"/>
      <c r="TUS62" s="59"/>
      <c r="TUT62" s="59"/>
      <c r="TUU62" s="59"/>
      <c r="TUV62" s="59"/>
      <c r="TUW62" s="59"/>
      <c r="TUX62" s="59"/>
      <c r="TUY62" s="59"/>
      <c r="TUZ62" s="59"/>
      <c r="TVA62" s="59"/>
      <c r="TVB62" s="59"/>
      <c r="TVC62" s="59"/>
      <c r="TVD62" s="59"/>
      <c r="TVE62" s="59"/>
      <c r="TVF62" s="59"/>
      <c r="TVG62" s="59"/>
      <c r="TVH62" s="59"/>
      <c r="TVI62" s="59"/>
      <c r="TVJ62" s="59"/>
      <c r="TVK62" s="59"/>
      <c r="TVL62" s="59"/>
      <c r="TVM62" s="60"/>
      <c r="TVN62" s="60"/>
      <c r="TVO62" s="69"/>
      <c r="TVP62" s="69"/>
      <c r="TVQ62" s="69"/>
      <c r="TVR62" s="69"/>
      <c r="TVS62" s="69"/>
      <c r="TVT62" s="69"/>
      <c r="TVU62" s="69"/>
      <c r="TVV62" s="69"/>
      <c r="TVW62" s="69"/>
      <c r="TVX62" s="69"/>
      <c r="TVY62" s="69"/>
      <c r="TVZ62" s="69"/>
      <c r="TWA62" s="69"/>
      <c r="TWB62" s="69"/>
      <c r="TWC62" s="69"/>
      <c r="TWD62" s="69"/>
      <c r="TWE62" s="69"/>
      <c r="TWF62" s="69"/>
      <c r="TWG62" s="69"/>
      <c r="TWH62" s="69"/>
      <c r="TWI62" s="69"/>
      <c r="TWJ62" s="69"/>
      <c r="TWK62" s="69"/>
      <c r="TWL62" s="69"/>
      <c r="TWM62" s="70"/>
      <c r="TWN62" s="71"/>
      <c r="TWO62" s="72"/>
      <c r="TWP62" s="68" t="s">
        <v>86</v>
      </c>
      <c r="TWQ62" s="61">
        <f>SUM(TWQ46:TWQ60)</f>
        <v>0</v>
      </c>
      <c r="TWR62" s="61"/>
      <c r="TWS62" s="62"/>
      <c r="TWT62" s="62"/>
      <c r="TWU62" s="63"/>
      <c r="TWV62" s="63"/>
      <c r="TWW62" s="63"/>
      <c r="TWX62" s="62"/>
      <c r="TWY62" s="64"/>
      <c r="TWZ62" s="65"/>
      <c r="TXA62" s="66"/>
      <c r="TXB62" s="66"/>
      <c r="TXC62" s="66"/>
      <c r="TXD62" s="67"/>
      <c r="TXE62" s="59"/>
      <c r="TXF62" s="59"/>
      <c r="TXG62" s="59"/>
      <c r="TXH62" s="59"/>
      <c r="TXI62" s="59"/>
      <c r="TXJ62" s="59"/>
      <c r="TXK62" s="59"/>
      <c r="TXL62" s="59"/>
      <c r="TXM62" s="59"/>
      <c r="TXN62" s="59"/>
      <c r="TXO62" s="59"/>
      <c r="TXP62" s="59"/>
      <c r="TXQ62" s="59"/>
      <c r="TXR62" s="59"/>
      <c r="TXS62" s="59"/>
      <c r="TXT62" s="59"/>
      <c r="TXU62" s="59"/>
      <c r="TXV62" s="59"/>
      <c r="TXW62" s="59"/>
      <c r="TXX62" s="59"/>
      <c r="TXY62" s="60"/>
      <c r="TXZ62" s="60"/>
      <c r="TYA62" s="69"/>
      <c r="TYB62" s="69"/>
      <c r="TYC62" s="69"/>
      <c r="TYD62" s="69"/>
      <c r="TYE62" s="69"/>
      <c r="TYF62" s="69"/>
      <c r="TYG62" s="69"/>
      <c r="TYH62" s="69"/>
      <c r="TYI62" s="69"/>
      <c r="TYJ62" s="69"/>
      <c r="TYK62" s="69"/>
      <c r="TYL62" s="69"/>
      <c r="TYM62" s="69"/>
      <c r="TYN62" s="69"/>
      <c r="TYO62" s="69"/>
      <c r="TYP62" s="69"/>
      <c r="TYQ62" s="69"/>
      <c r="TYR62" s="69"/>
      <c r="TYS62" s="69"/>
      <c r="TYT62" s="69"/>
      <c r="TYU62" s="69"/>
      <c r="TYV62" s="69"/>
      <c r="TYW62" s="69"/>
      <c r="TYX62" s="69"/>
      <c r="TYY62" s="70"/>
      <c r="TYZ62" s="71"/>
      <c r="TZA62" s="72"/>
      <c r="TZB62" s="68" t="s">
        <v>86</v>
      </c>
      <c r="TZC62" s="61">
        <f>SUM(TZC46:TZC60)</f>
        <v>0</v>
      </c>
      <c r="TZD62" s="61"/>
      <c r="TZE62" s="62"/>
      <c r="TZF62" s="62"/>
      <c r="TZG62" s="63"/>
      <c r="TZH62" s="63"/>
      <c r="TZI62" s="63"/>
      <c r="TZJ62" s="62"/>
      <c r="TZK62" s="64"/>
      <c r="TZL62" s="65"/>
      <c r="TZM62" s="66"/>
      <c r="TZN62" s="66"/>
      <c r="TZO62" s="66"/>
      <c r="TZP62" s="67"/>
      <c r="TZQ62" s="59"/>
      <c r="TZR62" s="59"/>
      <c r="TZS62" s="59"/>
      <c r="TZT62" s="59"/>
      <c r="TZU62" s="59"/>
      <c r="TZV62" s="59"/>
      <c r="TZW62" s="59"/>
      <c r="TZX62" s="59"/>
      <c r="TZY62" s="59"/>
      <c r="TZZ62" s="59"/>
      <c r="UAA62" s="59"/>
      <c r="UAB62" s="59"/>
      <c r="UAC62" s="59"/>
      <c r="UAD62" s="59"/>
      <c r="UAE62" s="59"/>
      <c r="UAF62" s="59"/>
      <c r="UAG62" s="59"/>
      <c r="UAH62" s="59"/>
      <c r="UAI62" s="59"/>
      <c r="UAJ62" s="59"/>
      <c r="UAK62" s="60"/>
      <c r="UAL62" s="60"/>
      <c r="UAM62" s="69"/>
      <c r="UAN62" s="69"/>
      <c r="UAO62" s="69"/>
      <c r="UAP62" s="69"/>
      <c r="UAQ62" s="69"/>
      <c r="UAR62" s="69"/>
      <c r="UAS62" s="69"/>
      <c r="UAT62" s="69"/>
      <c r="UAU62" s="69"/>
      <c r="UAV62" s="69"/>
      <c r="UAW62" s="69"/>
      <c r="UAX62" s="69"/>
      <c r="UAY62" s="69"/>
      <c r="UAZ62" s="69"/>
      <c r="UBA62" s="69"/>
      <c r="UBB62" s="69"/>
      <c r="UBC62" s="69"/>
      <c r="UBD62" s="69"/>
      <c r="UBE62" s="69"/>
      <c r="UBF62" s="69"/>
      <c r="UBG62" s="69"/>
      <c r="UBH62" s="69"/>
      <c r="UBI62" s="69"/>
      <c r="UBJ62" s="69"/>
      <c r="UBK62" s="70"/>
      <c r="UBL62" s="71"/>
      <c r="UBM62" s="72"/>
      <c r="UBN62" s="68" t="s">
        <v>86</v>
      </c>
      <c r="UBO62" s="61">
        <f>SUM(UBO46:UBO60)</f>
        <v>0</v>
      </c>
      <c r="UBP62" s="61"/>
      <c r="UBQ62" s="62"/>
      <c r="UBR62" s="62"/>
      <c r="UBS62" s="63"/>
      <c r="UBT62" s="63"/>
      <c r="UBU62" s="63"/>
      <c r="UBV62" s="62"/>
      <c r="UBW62" s="64"/>
      <c r="UBX62" s="65"/>
      <c r="UBY62" s="66"/>
      <c r="UBZ62" s="66"/>
      <c r="UCA62" s="66"/>
      <c r="UCB62" s="67"/>
      <c r="UCC62" s="59"/>
      <c r="UCD62" s="59"/>
      <c r="UCE62" s="59"/>
      <c r="UCF62" s="59"/>
      <c r="UCG62" s="59"/>
      <c r="UCH62" s="59"/>
      <c r="UCI62" s="59"/>
      <c r="UCJ62" s="59"/>
      <c r="UCK62" s="59"/>
      <c r="UCL62" s="59"/>
      <c r="UCM62" s="59"/>
      <c r="UCN62" s="59"/>
      <c r="UCO62" s="59"/>
      <c r="UCP62" s="59"/>
      <c r="UCQ62" s="59"/>
      <c r="UCR62" s="59"/>
      <c r="UCS62" s="59"/>
      <c r="UCT62" s="59"/>
      <c r="UCU62" s="59"/>
      <c r="UCV62" s="59"/>
      <c r="UCW62" s="60"/>
      <c r="UCX62" s="60"/>
      <c r="UCY62" s="69"/>
      <c r="UCZ62" s="69"/>
      <c r="UDA62" s="69"/>
      <c r="UDB62" s="69"/>
      <c r="UDC62" s="69"/>
      <c r="UDD62" s="69"/>
      <c r="UDE62" s="69"/>
      <c r="UDF62" s="69"/>
      <c r="UDG62" s="69"/>
      <c r="UDH62" s="69"/>
      <c r="UDI62" s="69"/>
      <c r="UDJ62" s="69"/>
      <c r="UDK62" s="69"/>
      <c r="UDL62" s="69"/>
      <c r="UDM62" s="69"/>
      <c r="UDN62" s="69"/>
      <c r="UDO62" s="69"/>
      <c r="UDP62" s="69"/>
      <c r="UDQ62" s="69"/>
      <c r="UDR62" s="69"/>
      <c r="UDS62" s="69"/>
      <c r="UDT62" s="69"/>
      <c r="UDU62" s="69"/>
      <c r="UDV62" s="69"/>
      <c r="UDW62" s="70"/>
      <c r="UDX62" s="71"/>
      <c r="UDY62" s="72"/>
      <c r="UDZ62" s="68" t="s">
        <v>86</v>
      </c>
      <c r="UEA62" s="61">
        <f>SUM(UEA46:UEA60)</f>
        <v>0</v>
      </c>
      <c r="UEB62" s="61"/>
      <c r="UEC62" s="62"/>
      <c r="UED62" s="62"/>
      <c r="UEE62" s="63"/>
      <c r="UEF62" s="63"/>
      <c r="UEG62" s="63"/>
      <c r="UEH62" s="62"/>
      <c r="UEI62" s="64"/>
      <c r="UEJ62" s="65"/>
      <c r="UEK62" s="66"/>
      <c r="UEL62" s="66"/>
      <c r="UEM62" s="66"/>
      <c r="UEN62" s="67"/>
      <c r="UEO62" s="59"/>
      <c r="UEP62" s="59"/>
      <c r="UEQ62" s="59"/>
      <c r="UER62" s="59"/>
      <c r="UES62" s="59"/>
      <c r="UET62" s="59"/>
      <c r="UEU62" s="59"/>
      <c r="UEV62" s="59"/>
      <c r="UEW62" s="59"/>
      <c r="UEX62" s="59"/>
      <c r="UEY62" s="59"/>
      <c r="UEZ62" s="59"/>
      <c r="UFA62" s="59"/>
      <c r="UFB62" s="59"/>
      <c r="UFC62" s="59"/>
      <c r="UFD62" s="59"/>
      <c r="UFE62" s="59"/>
      <c r="UFF62" s="59"/>
      <c r="UFG62" s="59"/>
      <c r="UFH62" s="59"/>
      <c r="UFI62" s="60"/>
      <c r="UFJ62" s="60"/>
      <c r="UFK62" s="69"/>
      <c r="UFL62" s="69"/>
      <c r="UFM62" s="69"/>
      <c r="UFN62" s="69"/>
      <c r="UFO62" s="69"/>
      <c r="UFP62" s="69"/>
      <c r="UFQ62" s="69"/>
      <c r="UFR62" s="69"/>
      <c r="UFS62" s="69"/>
      <c r="UFT62" s="69"/>
      <c r="UFU62" s="69"/>
      <c r="UFV62" s="69"/>
      <c r="UFW62" s="69"/>
      <c r="UFX62" s="69"/>
      <c r="UFY62" s="69"/>
      <c r="UFZ62" s="69"/>
      <c r="UGA62" s="69"/>
      <c r="UGB62" s="69"/>
      <c r="UGC62" s="69"/>
      <c r="UGD62" s="69"/>
      <c r="UGE62" s="69"/>
      <c r="UGF62" s="69"/>
      <c r="UGG62" s="69"/>
      <c r="UGH62" s="69"/>
      <c r="UGI62" s="70"/>
      <c r="UGJ62" s="71"/>
      <c r="UGK62" s="72"/>
      <c r="UGL62" s="68" t="s">
        <v>86</v>
      </c>
      <c r="UGM62" s="61">
        <f>SUM(UGM46:UGM60)</f>
        <v>0</v>
      </c>
      <c r="UGN62" s="61"/>
      <c r="UGO62" s="62"/>
      <c r="UGP62" s="62"/>
      <c r="UGQ62" s="63"/>
      <c r="UGR62" s="63"/>
      <c r="UGS62" s="63"/>
      <c r="UGT62" s="62"/>
      <c r="UGU62" s="64"/>
      <c r="UGV62" s="65"/>
      <c r="UGW62" s="66"/>
      <c r="UGX62" s="66"/>
      <c r="UGY62" s="66"/>
      <c r="UGZ62" s="67"/>
      <c r="UHA62" s="59"/>
      <c r="UHB62" s="59"/>
      <c r="UHC62" s="59"/>
      <c r="UHD62" s="59"/>
      <c r="UHE62" s="59"/>
      <c r="UHF62" s="59"/>
      <c r="UHG62" s="59"/>
      <c r="UHH62" s="59"/>
      <c r="UHI62" s="59"/>
      <c r="UHJ62" s="59"/>
      <c r="UHK62" s="59"/>
      <c r="UHL62" s="59"/>
      <c r="UHM62" s="59"/>
      <c r="UHN62" s="59"/>
      <c r="UHO62" s="59"/>
      <c r="UHP62" s="59"/>
      <c r="UHQ62" s="59"/>
      <c r="UHR62" s="59"/>
      <c r="UHS62" s="59"/>
      <c r="UHT62" s="59"/>
      <c r="UHU62" s="60"/>
      <c r="UHV62" s="60"/>
      <c r="UHW62" s="69"/>
      <c r="UHX62" s="69"/>
      <c r="UHY62" s="69"/>
      <c r="UHZ62" s="69"/>
      <c r="UIA62" s="69"/>
      <c r="UIB62" s="69"/>
      <c r="UIC62" s="69"/>
      <c r="UID62" s="69"/>
      <c r="UIE62" s="69"/>
      <c r="UIF62" s="69"/>
      <c r="UIG62" s="69"/>
      <c r="UIH62" s="69"/>
      <c r="UII62" s="69"/>
      <c r="UIJ62" s="69"/>
      <c r="UIK62" s="69"/>
      <c r="UIL62" s="69"/>
      <c r="UIM62" s="69"/>
      <c r="UIN62" s="69"/>
      <c r="UIO62" s="69"/>
      <c r="UIP62" s="69"/>
      <c r="UIQ62" s="69"/>
      <c r="UIR62" s="69"/>
      <c r="UIS62" s="69"/>
      <c r="UIT62" s="69"/>
      <c r="UIU62" s="70"/>
      <c r="UIV62" s="71"/>
      <c r="UIW62" s="72"/>
      <c r="UIX62" s="68" t="s">
        <v>86</v>
      </c>
      <c r="UIY62" s="61">
        <f>SUM(UIY46:UIY60)</f>
        <v>0</v>
      </c>
      <c r="UIZ62" s="61"/>
      <c r="UJA62" s="62"/>
      <c r="UJB62" s="62"/>
      <c r="UJC62" s="63"/>
      <c r="UJD62" s="63"/>
      <c r="UJE62" s="63"/>
      <c r="UJF62" s="62"/>
      <c r="UJG62" s="64"/>
      <c r="UJH62" s="65"/>
      <c r="UJI62" s="66"/>
      <c r="UJJ62" s="66"/>
      <c r="UJK62" s="66"/>
      <c r="UJL62" s="67"/>
      <c r="UJM62" s="59"/>
      <c r="UJN62" s="59"/>
      <c r="UJO62" s="59"/>
      <c r="UJP62" s="59"/>
      <c r="UJQ62" s="59"/>
      <c r="UJR62" s="59"/>
      <c r="UJS62" s="59"/>
      <c r="UJT62" s="59"/>
      <c r="UJU62" s="59"/>
      <c r="UJV62" s="59"/>
      <c r="UJW62" s="59"/>
      <c r="UJX62" s="59"/>
      <c r="UJY62" s="59"/>
      <c r="UJZ62" s="59"/>
      <c r="UKA62" s="59"/>
      <c r="UKB62" s="59"/>
      <c r="UKC62" s="59"/>
      <c r="UKD62" s="59"/>
      <c r="UKE62" s="59"/>
      <c r="UKF62" s="59"/>
      <c r="UKG62" s="60"/>
      <c r="UKH62" s="60"/>
      <c r="UKI62" s="69"/>
      <c r="UKJ62" s="69"/>
      <c r="UKK62" s="69"/>
      <c r="UKL62" s="69"/>
      <c r="UKM62" s="69"/>
      <c r="UKN62" s="69"/>
      <c r="UKO62" s="69"/>
      <c r="UKP62" s="69"/>
      <c r="UKQ62" s="69"/>
      <c r="UKR62" s="69"/>
      <c r="UKS62" s="69"/>
      <c r="UKT62" s="69"/>
      <c r="UKU62" s="69"/>
      <c r="UKV62" s="69"/>
      <c r="UKW62" s="69"/>
      <c r="UKX62" s="69"/>
      <c r="UKY62" s="69"/>
      <c r="UKZ62" s="69"/>
      <c r="ULA62" s="69"/>
      <c r="ULB62" s="69"/>
      <c r="ULC62" s="69"/>
      <c r="ULD62" s="69"/>
      <c r="ULE62" s="69"/>
      <c r="ULF62" s="69"/>
      <c r="ULG62" s="70"/>
      <c r="ULH62" s="71"/>
      <c r="ULI62" s="72"/>
      <c r="ULJ62" s="68" t="s">
        <v>86</v>
      </c>
      <c r="ULK62" s="61">
        <f>SUM(ULK46:ULK60)</f>
        <v>0</v>
      </c>
      <c r="ULL62" s="61"/>
      <c r="ULM62" s="62"/>
      <c r="ULN62" s="62"/>
      <c r="ULO62" s="63"/>
      <c r="ULP62" s="63"/>
      <c r="ULQ62" s="63"/>
      <c r="ULR62" s="62"/>
      <c r="ULS62" s="64"/>
      <c r="ULT62" s="65"/>
      <c r="ULU62" s="66"/>
      <c r="ULV62" s="66"/>
      <c r="ULW62" s="66"/>
      <c r="ULX62" s="67"/>
      <c r="ULY62" s="59"/>
      <c r="ULZ62" s="59"/>
      <c r="UMA62" s="59"/>
      <c r="UMB62" s="59"/>
      <c r="UMC62" s="59"/>
      <c r="UMD62" s="59"/>
      <c r="UME62" s="59"/>
      <c r="UMF62" s="59"/>
      <c r="UMG62" s="59"/>
      <c r="UMH62" s="59"/>
      <c r="UMI62" s="59"/>
      <c r="UMJ62" s="59"/>
      <c r="UMK62" s="59"/>
      <c r="UML62" s="59"/>
      <c r="UMM62" s="59"/>
      <c r="UMN62" s="59"/>
      <c r="UMO62" s="59"/>
      <c r="UMP62" s="59"/>
      <c r="UMQ62" s="59"/>
      <c r="UMR62" s="59"/>
      <c r="UMS62" s="60"/>
      <c r="UMT62" s="60"/>
      <c r="UMU62" s="69"/>
      <c r="UMV62" s="69"/>
      <c r="UMW62" s="69"/>
      <c r="UMX62" s="69"/>
      <c r="UMY62" s="69"/>
      <c r="UMZ62" s="69"/>
      <c r="UNA62" s="69"/>
      <c r="UNB62" s="69"/>
      <c r="UNC62" s="69"/>
      <c r="UND62" s="69"/>
      <c r="UNE62" s="69"/>
      <c r="UNF62" s="69"/>
      <c r="UNG62" s="69"/>
      <c r="UNH62" s="69"/>
      <c r="UNI62" s="69"/>
      <c r="UNJ62" s="69"/>
      <c r="UNK62" s="69"/>
      <c r="UNL62" s="69"/>
      <c r="UNM62" s="69"/>
      <c r="UNN62" s="69"/>
      <c r="UNO62" s="69"/>
      <c r="UNP62" s="69"/>
      <c r="UNQ62" s="69"/>
      <c r="UNR62" s="69"/>
      <c r="UNS62" s="70"/>
      <c r="UNT62" s="71"/>
      <c r="UNU62" s="72"/>
      <c r="UNV62" s="68" t="s">
        <v>86</v>
      </c>
      <c r="UNW62" s="61">
        <f>SUM(UNW46:UNW60)</f>
        <v>0</v>
      </c>
      <c r="UNX62" s="61"/>
      <c r="UNY62" s="62"/>
      <c r="UNZ62" s="62"/>
      <c r="UOA62" s="63"/>
      <c r="UOB62" s="63"/>
      <c r="UOC62" s="63"/>
      <c r="UOD62" s="62"/>
      <c r="UOE62" s="64"/>
      <c r="UOF62" s="65"/>
      <c r="UOG62" s="66"/>
      <c r="UOH62" s="66"/>
      <c r="UOI62" s="66"/>
      <c r="UOJ62" s="67"/>
      <c r="UOK62" s="59"/>
      <c r="UOL62" s="59"/>
      <c r="UOM62" s="59"/>
      <c r="UON62" s="59"/>
      <c r="UOO62" s="59"/>
      <c r="UOP62" s="59"/>
      <c r="UOQ62" s="59"/>
      <c r="UOR62" s="59"/>
      <c r="UOS62" s="59"/>
      <c r="UOT62" s="59"/>
      <c r="UOU62" s="59"/>
      <c r="UOV62" s="59"/>
      <c r="UOW62" s="59"/>
      <c r="UOX62" s="59"/>
      <c r="UOY62" s="59"/>
      <c r="UOZ62" s="59"/>
      <c r="UPA62" s="59"/>
      <c r="UPB62" s="59"/>
      <c r="UPC62" s="59"/>
      <c r="UPD62" s="59"/>
      <c r="UPE62" s="60"/>
      <c r="UPF62" s="60"/>
      <c r="UPG62" s="69"/>
      <c r="UPH62" s="69"/>
      <c r="UPI62" s="69"/>
      <c r="UPJ62" s="69"/>
      <c r="UPK62" s="69"/>
      <c r="UPL62" s="69"/>
      <c r="UPM62" s="69"/>
      <c r="UPN62" s="69"/>
      <c r="UPO62" s="69"/>
      <c r="UPP62" s="69"/>
      <c r="UPQ62" s="69"/>
      <c r="UPR62" s="69"/>
      <c r="UPS62" s="69"/>
      <c r="UPT62" s="69"/>
      <c r="UPU62" s="69"/>
      <c r="UPV62" s="69"/>
      <c r="UPW62" s="69"/>
      <c r="UPX62" s="69"/>
      <c r="UPY62" s="69"/>
      <c r="UPZ62" s="69"/>
      <c r="UQA62" s="69"/>
      <c r="UQB62" s="69"/>
      <c r="UQC62" s="69"/>
      <c r="UQD62" s="69"/>
      <c r="UQE62" s="70"/>
      <c r="UQF62" s="71"/>
      <c r="UQG62" s="72"/>
      <c r="UQH62" s="68" t="s">
        <v>86</v>
      </c>
      <c r="UQI62" s="61">
        <f>SUM(UQI46:UQI60)</f>
        <v>0</v>
      </c>
      <c r="UQJ62" s="61"/>
      <c r="UQK62" s="62"/>
      <c r="UQL62" s="62"/>
      <c r="UQM62" s="63"/>
      <c r="UQN62" s="63"/>
      <c r="UQO62" s="63"/>
      <c r="UQP62" s="62"/>
      <c r="UQQ62" s="64"/>
      <c r="UQR62" s="65"/>
      <c r="UQS62" s="66"/>
      <c r="UQT62" s="66"/>
      <c r="UQU62" s="66"/>
      <c r="UQV62" s="67"/>
      <c r="UQW62" s="59"/>
      <c r="UQX62" s="59"/>
      <c r="UQY62" s="59"/>
      <c r="UQZ62" s="59"/>
      <c r="URA62" s="59"/>
      <c r="URB62" s="59"/>
      <c r="URC62" s="59"/>
      <c r="URD62" s="59"/>
      <c r="URE62" s="59"/>
      <c r="URF62" s="59"/>
      <c r="URG62" s="59"/>
      <c r="URH62" s="59"/>
      <c r="URI62" s="59"/>
      <c r="URJ62" s="59"/>
      <c r="URK62" s="59"/>
      <c r="URL62" s="59"/>
      <c r="URM62" s="59"/>
      <c r="URN62" s="59"/>
      <c r="URO62" s="59"/>
      <c r="URP62" s="59"/>
      <c r="URQ62" s="60"/>
      <c r="URR62" s="60"/>
      <c r="URS62" s="69"/>
      <c r="URT62" s="69"/>
      <c r="URU62" s="69"/>
      <c r="URV62" s="69"/>
      <c r="URW62" s="69"/>
      <c r="URX62" s="69"/>
      <c r="URY62" s="69"/>
      <c r="URZ62" s="69"/>
      <c r="USA62" s="69"/>
      <c r="USB62" s="69"/>
      <c r="USC62" s="69"/>
      <c r="USD62" s="69"/>
      <c r="USE62" s="69"/>
      <c r="USF62" s="69"/>
      <c r="USG62" s="69"/>
      <c r="USH62" s="69"/>
      <c r="USI62" s="69"/>
      <c r="USJ62" s="69"/>
      <c r="USK62" s="69"/>
      <c r="USL62" s="69"/>
      <c r="USM62" s="69"/>
      <c r="USN62" s="69"/>
      <c r="USO62" s="69"/>
      <c r="USP62" s="69"/>
      <c r="USQ62" s="70"/>
      <c r="USR62" s="71"/>
      <c r="USS62" s="72"/>
      <c r="UST62" s="68" t="s">
        <v>86</v>
      </c>
      <c r="USU62" s="61">
        <f>SUM(USU46:USU60)</f>
        <v>0</v>
      </c>
      <c r="USV62" s="61"/>
      <c r="USW62" s="62"/>
      <c r="USX62" s="62"/>
      <c r="USY62" s="63"/>
      <c r="USZ62" s="63"/>
      <c r="UTA62" s="63"/>
      <c r="UTB62" s="62"/>
      <c r="UTC62" s="64"/>
      <c r="UTD62" s="65"/>
      <c r="UTE62" s="66"/>
      <c r="UTF62" s="66"/>
      <c r="UTG62" s="66"/>
      <c r="UTH62" s="67"/>
      <c r="UTI62" s="59"/>
      <c r="UTJ62" s="59"/>
      <c r="UTK62" s="59"/>
      <c r="UTL62" s="59"/>
      <c r="UTM62" s="59"/>
      <c r="UTN62" s="59"/>
      <c r="UTO62" s="59"/>
      <c r="UTP62" s="59"/>
      <c r="UTQ62" s="59"/>
      <c r="UTR62" s="59"/>
      <c r="UTS62" s="59"/>
      <c r="UTT62" s="59"/>
      <c r="UTU62" s="59"/>
      <c r="UTV62" s="59"/>
      <c r="UTW62" s="59"/>
      <c r="UTX62" s="59"/>
      <c r="UTY62" s="59"/>
      <c r="UTZ62" s="59"/>
      <c r="UUA62" s="59"/>
      <c r="UUB62" s="59"/>
      <c r="UUC62" s="60"/>
      <c r="UUD62" s="60"/>
      <c r="UUE62" s="69"/>
      <c r="UUF62" s="69"/>
      <c r="UUG62" s="69"/>
      <c r="UUH62" s="69"/>
      <c r="UUI62" s="69"/>
      <c r="UUJ62" s="69"/>
      <c r="UUK62" s="69"/>
      <c r="UUL62" s="69"/>
      <c r="UUM62" s="69"/>
      <c r="UUN62" s="69"/>
      <c r="UUO62" s="69"/>
      <c r="UUP62" s="69"/>
      <c r="UUQ62" s="69"/>
      <c r="UUR62" s="69"/>
      <c r="UUS62" s="69"/>
      <c r="UUT62" s="69"/>
      <c r="UUU62" s="69"/>
      <c r="UUV62" s="69"/>
      <c r="UUW62" s="69"/>
      <c r="UUX62" s="69"/>
      <c r="UUY62" s="69"/>
      <c r="UUZ62" s="69"/>
      <c r="UVA62" s="69"/>
      <c r="UVB62" s="69"/>
      <c r="UVC62" s="70"/>
      <c r="UVD62" s="71"/>
      <c r="UVE62" s="72"/>
      <c r="UVF62" s="68" t="s">
        <v>86</v>
      </c>
      <c r="UVG62" s="61">
        <f>SUM(UVG46:UVG60)</f>
        <v>0</v>
      </c>
      <c r="UVH62" s="61"/>
      <c r="UVI62" s="62"/>
      <c r="UVJ62" s="62"/>
      <c r="UVK62" s="63"/>
      <c r="UVL62" s="63"/>
      <c r="UVM62" s="63"/>
      <c r="UVN62" s="62"/>
      <c r="UVO62" s="64"/>
      <c r="UVP62" s="65"/>
      <c r="UVQ62" s="66"/>
      <c r="UVR62" s="66"/>
      <c r="UVS62" s="66"/>
      <c r="UVT62" s="67"/>
      <c r="UVU62" s="59"/>
      <c r="UVV62" s="59"/>
      <c r="UVW62" s="59"/>
      <c r="UVX62" s="59"/>
      <c r="UVY62" s="59"/>
      <c r="UVZ62" s="59"/>
      <c r="UWA62" s="59"/>
      <c r="UWB62" s="59"/>
      <c r="UWC62" s="59"/>
      <c r="UWD62" s="59"/>
      <c r="UWE62" s="59"/>
      <c r="UWF62" s="59"/>
      <c r="UWG62" s="59"/>
      <c r="UWH62" s="59"/>
      <c r="UWI62" s="59"/>
      <c r="UWJ62" s="59"/>
      <c r="UWK62" s="59"/>
      <c r="UWL62" s="59"/>
      <c r="UWM62" s="59"/>
      <c r="UWN62" s="59"/>
      <c r="UWO62" s="60"/>
      <c r="UWP62" s="60"/>
      <c r="UWQ62" s="69"/>
      <c r="UWR62" s="69"/>
      <c r="UWS62" s="69"/>
      <c r="UWT62" s="69"/>
      <c r="UWU62" s="69"/>
      <c r="UWV62" s="69"/>
      <c r="UWW62" s="69"/>
      <c r="UWX62" s="69"/>
      <c r="UWY62" s="69"/>
      <c r="UWZ62" s="69"/>
      <c r="UXA62" s="69"/>
      <c r="UXB62" s="69"/>
      <c r="UXC62" s="69"/>
      <c r="UXD62" s="69"/>
      <c r="UXE62" s="69"/>
      <c r="UXF62" s="69"/>
      <c r="UXG62" s="69"/>
      <c r="UXH62" s="69"/>
      <c r="UXI62" s="69"/>
      <c r="UXJ62" s="69"/>
      <c r="UXK62" s="69"/>
      <c r="UXL62" s="69"/>
      <c r="UXM62" s="69"/>
      <c r="UXN62" s="69"/>
      <c r="UXO62" s="70"/>
      <c r="UXP62" s="71"/>
      <c r="UXQ62" s="72"/>
      <c r="UXR62" s="68" t="s">
        <v>86</v>
      </c>
      <c r="UXS62" s="61">
        <f>SUM(UXS46:UXS60)</f>
        <v>0</v>
      </c>
      <c r="UXT62" s="61"/>
      <c r="UXU62" s="62"/>
      <c r="UXV62" s="62"/>
      <c r="UXW62" s="63"/>
      <c r="UXX62" s="63"/>
      <c r="UXY62" s="63"/>
      <c r="UXZ62" s="62"/>
      <c r="UYA62" s="64"/>
      <c r="UYB62" s="65"/>
      <c r="UYC62" s="66"/>
      <c r="UYD62" s="66"/>
      <c r="UYE62" s="66"/>
      <c r="UYF62" s="67"/>
      <c r="UYG62" s="59"/>
      <c r="UYH62" s="59"/>
      <c r="UYI62" s="59"/>
      <c r="UYJ62" s="59"/>
      <c r="UYK62" s="59"/>
      <c r="UYL62" s="59"/>
      <c r="UYM62" s="59"/>
      <c r="UYN62" s="59"/>
      <c r="UYO62" s="59"/>
      <c r="UYP62" s="59"/>
      <c r="UYQ62" s="59"/>
      <c r="UYR62" s="59"/>
      <c r="UYS62" s="59"/>
      <c r="UYT62" s="59"/>
      <c r="UYU62" s="59"/>
      <c r="UYV62" s="59"/>
      <c r="UYW62" s="59"/>
      <c r="UYX62" s="59"/>
      <c r="UYY62" s="59"/>
      <c r="UYZ62" s="59"/>
      <c r="UZA62" s="60"/>
      <c r="UZB62" s="60"/>
      <c r="UZC62" s="69"/>
      <c r="UZD62" s="69"/>
      <c r="UZE62" s="69"/>
      <c r="UZF62" s="69"/>
      <c r="UZG62" s="69"/>
      <c r="UZH62" s="69"/>
      <c r="UZI62" s="69"/>
      <c r="UZJ62" s="69"/>
      <c r="UZK62" s="69"/>
      <c r="UZL62" s="69"/>
      <c r="UZM62" s="69"/>
      <c r="UZN62" s="69"/>
      <c r="UZO62" s="69"/>
      <c r="UZP62" s="69"/>
      <c r="UZQ62" s="69"/>
      <c r="UZR62" s="69"/>
      <c r="UZS62" s="69"/>
      <c r="UZT62" s="69"/>
      <c r="UZU62" s="69"/>
      <c r="UZV62" s="69"/>
      <c r="UZW62" s="69"/>
      <c r="UZX62" s="69"/>
      <c r="UZY62" s="69"/>
      <c r="UZZ62" s="69"/>
      <c r="VAA62" s="70"/>
      <c r="VAB62" s="71"/>
      <c r="VAC62" s="72"/>
      <c r="VAD62" s="68" t="s">
        <v>86</v>
      </c>
      <c r="VAE62" s="61">
        <f>SUM(VAE46:VAE60)</f>
        <v>0</v>
      </c>
      <c r="VAF62" s="61"/>
      <c r="VAG62" s="62"/>
      <c r="VAH62" s="62"/>
      <c r="VAI62" s="63"/>
      <c r="VAJ62" s="63"/>
      <c r="VAK62" s="63"/>
      <c r="VAL62" s="62"/>
      <c r="VAM62" s="64"/>
      <c r="VAN62" s="65"/>
      <c r="VAO62" s="66"/>
      <c r="VAP62" s="66"/>
      <c r="VAQ62" s="66"/>
      <c r="VAR62" s="67"/>
      <c r="VAS62" s="59"/>
      <c r="VAT62" s="59"/>
      <c r="VAU62" s="59"/>
      <c r="VAV62" s="59"/>
      <c r="VAW62" s="59"/>
      <c r="VAX62" s="59"/>
      <c r="VAY62" s="59"/>
      <c r="VAZ62" s="59"/>
      <c r="VBA62" s="59"/>
      <c r="VBB62" s="59"/>
      <c r="VBC62" s="59"/>
      <c r="VBD62" s="59"/>
      <c r="VBE62" s="59"/>
      <c r="VBF62" s="59"/>
      <c r="VBG62" s="59"/>
      <c r="VBH62" s="59"/>
      <c r="VBI62" s="59"/>
      <c r="VBJ62" s="59"/>
      <c r="VBK62" s="59"/>
      <c r="VBL62" s="59"/>
      <c r="VBM62" s="60"/>
      <c r="VBN62" s="60"/>
      <c r="VBO62" s="69"/>
      <c r="VBP62" s="69"/>
      <c r="VBQ62" s="69"/>
      <c r="VBR62" s="69"/>
      <c r="VBS62" s="69"/>
      <c r="VBT62" s="69"/>
      <c r="VBU62" s="69"/>
      <c r="VBV62" s="69"/>
      <c r="VBW62" s="69"/>
      <c r="VBX62" s="69"/>
      <c r="VBY62" s="69"/>
      <c r="VBZ62" s="69"/>
      <c r="VCA62" s="69"/>
      <c r="VCB62" s="69"/>
      <c r="VCC62" s="69"/>
      <c r="VCD62" s="69"/>
      <c r="VCE62" s="69"/>
      <c r="VCF62" s="69"/>
      <c r="VCG62" s="69"/>
      <c r="VCH62" s="69"/>
      <c r="VCI62" s="69"/>
      <c r="VCJ62" s="69"/>
      <c r="VCK62" s="69"/>
      <c r="VCL62" s="69"/>
      <c r="VCM62" s="70"/>
      <c r="VCN62" s="71"/>
      <c r="VCO62" s="72"/>
      <c r="VCP62" s="68" t="s">
        <v>86</v>
      </c>
      <c r="VCQ62" s="61">
        <f>SUM(VCQ46:VCQ60)</f>
        <v>0</v>
      </c>
      <c r="VCR62" s="61"/>
      <c r="VCS62" s="62"/>
      <c r="VCT62" s="62"/>
      <c r="VCU62" s="63"/>
      <c r="VCV62" s="63"/>
      <c r="VCW62" s="63"/>
      <c r="VCX62" s="62"/>
      <c r="VCY62" s="64"/>
      <c r="VCZ62" s="65"/>
      <c r="VDA62" s="66"/>
      <c r="VDB62" s="66"/>
      <c r="VDC62" s="66"/>
      <c r="VDD62" s="67"/>
      <c r="VDE62" s="59"/>
      <c r="VDF62" s="59"/>
      <c r="VDG62" s="59"/>
      <c r="VDH62" s="59"/>
      <c r="VDI62" s="59"/>
      <c r="VDJ62" s="59"/>
      <c r="VDK62" s="59"/>
      <c r="VDL62" s="59"/>
      <c r="VDM62" s="59"/>
      <c r="VDN62" s="59"/>
      <c r="VDO62" s="59"/>
      <c r="VDP62" s="59"/>
      <c r="VDQ62" s="59"/>
      <c r="VDR62" s="59"/>
      <c r="VDS62" s="59"/>
      <c r="VDT62" s="59"/>
      <c r="VDU62" s="59"/>
      <c r="VDV62" s="59"/>
      <c r="VDW62" s="59"/>
      <c r="VDX62" s="59"/>
      <c r="VDY62" s="60"/>
      <c r="VDZ62" s="60"/>
      <c r="VEA62" s="69"/>
      <c r="VEB62" s="69"/>
      <c r="VEC62" s="69"/>
      <c r="VED62" s="69"/>
      <c r="VEE62" s="69"/>
      <c r="VEF62" s="69"/>
      <c r="VEG62" s="69"/>
      <c r="VEH62" s="69"/>
      <c r="VEI62" s="69"/>
      <c r="VEJ62" s="69"/>
      <c r="VEK62" s="69"/>
      <c r="VEL62" s="69"/>
      <c r="VEM62" s="69"/>
      <c r="VEN62" s="69"/>
      <c r="VEO62" s="69"/>
      <c r="VEP62" s="69"/>
      <c r="VEQ62" s="69"/>
      <c r="VER62" s="69"/>
      <c r="VES62" s="69"/>
      <c r="VET62" s="69"/>
      <c r="VEU62" s="69"/>
      <c r="VEV62" s="69"/>
      <c r="VEW62" s="69"/>
      <c r="VEX62" s="69"/>
      <c r="VEY62" s="70"/>
      <c r="VEZ62" s="71"/>
      <c r="VFA62" s="72"/>
      <c r="VFB62" s="68" t="s">
        <v>86</v>
      </c>
      <c r="VFC62" s="61">
        <f>SUM(VFC46:VFC60)</f>
        <v>0</v>
      </c>
      <c r="VFD62" s="61"/>
      <c r="VFE62" s="62"/>
      <c r="VFF62" s="62"/>
      <c r="VFG62" s="63"/>
      <c r="VFH62" s="63"/>
      <c r="VFI62" s="63"/>
      <c r="VFJ62" s="62"/>
      <c r="VFK62" s="64"/>
      <c r="VFL62" s="65"/>
      <c r="VFM62" s="66"/>
      <c r="VFN62" s="66"/>
      <c r="VFO62" s="66"/>
      <c r="VFP62" s="67"/>
      <c r="VFQ62" s="59"/>
      <c r="VFR62" s="59"/>
      <c r="VFS62" s="59"/>
      <c r="VFT62" s="59"/>
      <c r="VFU62" s="59"/>
      <c r="VFV62" s="59"/>
      <c r="VFW62" s="59"/>
      <c r="VFX62" s="59"/>
      <c r="VFY62" s="59"/>
      <c r="VFZ62" s="59"/>
      <c r="VGA62" s="59"/>
      <c r="VGB62" s="59"/>
      <c r="VGC62" s="59"/>
      <c r="VGD62" s="59"/>
      <c r="VGE62" s="59"/>
      <c r="VGF62" s="59"/>
      <c r="VGG62" s="59"/>
      <c r="VGH62" s="59"/>
      <c r="VGI62" s="59"/>
      <c r="VGJ62" s="59"/>
      <c r="VGK62" s="60"/>
      <c r="VGL62" s="60"/>
      <c r="VGM62" s="69"/>
      <c r="VGN62" s="69"/>
      <c r="VGO62" s="69"/>
      <c r="VGP62" s="69"/>
      <c r="VGQ62" s="69"/>
      <c r="VGR62" s="69"/>
      <c r="VGS62" s="69"/>
      <c r="VGT62" s="69"/>
      <c r="VGU62" s="69"/>
      <c r="VGV62" s="69"/>
      <c r="VGW62" s="69"/>
      <c r="VGX62" s="69"/>
      <c r="VGY62" s="69"/>
      <c r="VGZ62" s="69"/>
      <c r="VHA62" s="69"/>
      <c r="VHB62" s="69"/>
      <c r="VHC62" s="69"/>
      <c r="VHD62" s="69"/>
      <c r="VHE62" s="69"/>
      <c r="VHF62" s="69"/>
      <c r="VHG62" s="69"/>
      <c r="VHH62" s="69"/>
      <c r="VHI62" s="69"/>
      <c r="VHJ62" s="69"/>
      <c r="VHK62" s="70"/>
      <c r="VHL62" s="71"/>
      <c r="VHM62" s="72"/>
      <c r="VHN62" s="68" t="s">
        <v>86</v>
      </c>
      <c r="VHO62" s="61">
        <f>SUM(VHO46:VHO60)</f>
        <v>0</v>
      </c>
      <c r="VHP62" s="61"/>
      <c r="VHQ62" s="62"/>
      <c r="VHR62" s="62"/>
      <c r="VHS62" s="63"/>
      <c r="VHT62" s="63"/>
      <c r="VHU62" s="63"/>
      <c r="VHV62" s="62"/>
      <c r="VHW62" s="64"/>
      <c r="VHX62" s="65"/>
      <c r="VHY62" s="66"/>
      <c r="VHZ62" s="66"/>
      <c r="VIA62" s="66"/>
      <c r="VIB62" s="67"/>
      <c r="VIC62" s="59"/>
      <c r="VID62" s="59"/>
      <c r="VIE62" s="59"/>
      <c r="VIF62" s="59"/>
      <c r="VIG62" s="59"/>
      <c r="VIH62" s="59"/>
      <c r="VII62" s="59"/>
      <c r="VIJ62" s="59"/>
      <c r="VIK62" s="59"/>
      <c r="VIL62" s="59"/>
      <c r="VIM62" s="59"/>
      <c r="VIN62" s="59"/>
      <c r="VIO62" s="59"/>
      <c r="VIP62" s="59"/>
      <c r="VIQ62" s="59"/>
      <c r="VIR62" s="59"/>
      <c r="VIS62" s="59"/>
      <c r="VIT62" s="59"/>
      <c r="VIU62" s="59"/>
      <c r="VIV62" s="59"/>
      <c r="VIW62" s="60"/>
      <c r="VIX62" s="60"/>
      <c r="VIY62" s="69"/>
      <c r="VIZ62" s="69"/>
      <c r="VJA62" s="69"/>
      <c r="VJB62" s="69"/>
      <c r="VJC62" s="69"/>
      <c r="VJD62" s="69"/>
      <c r="VJE62" s="69"/>
      <c r="VJF62" s="69"/>
      <c r="VJG62" s="69"/>
      <c r="VJH62" s="69"/>
      <c r="VJI62" s="69"/>
      <c r="VJJ62" s="69"/>
      <c r="VJK62" s="69"/>
      <c r="VJL62" s="69"/>
      <c r="VJM62" s="69"/>
      <c r="VJN62" s="69"/>
      <c r="VJO62" s="69"/>
      <c r="VJP62" s="69"/>
      <c r="VJQ62" s="69"/>
      <c r="VJR62" s="69"/>
      <c r="VJS62" s="69"/>
      <c r="VJT62" s="69"/>
      <c r="VJU62" s="69"/>
      <c r="VJV62" s="69"/>
      <c r="VJW62" s="70"/>
      <c r="VJX62" s="71"/>
      <c r="VJY62" s="72"/>
      <c r="VJZ62" s="68" t="s">
        <v>86</v>
      </c>
      <c r="VKA62" s="61">
        <f>SUM(VKA46:VKA60)</f>
        <v>0</v>
      </c>
      <c r="VKB62" s="61"/>
      <c r="VKC62" s="62"/>
      <c r="VKD62" s="62"/>
      <c r="VKE62" s="63"/>
      <c r="VKF62" s="63"/>
      <c r="VKG62" s="63"/>
      <c r="VKH62" s="62"/>
      <c r="VKI62" s="64"/>
      <c r="VKJ62" s="65"/>
      <c r="VKK62" s="66"/>
      <c r="VKL62" s="66"/>
      <c r="VKM62" s="66"/>
      <c r="VKN62" s="67"/>
      <c r="VKO62" s="59"/>
      <c r="VKP62" s="59"/>
      <c r="VKQ62" s="59"/>
      <c r="VKR62" s="59"/>
      <c r="VKS62" s="59"/>
      <c r="VKT62" s="59"/>
      <c r="VKU62" s="59"/>
      <c r="VKV62" s="59"/>
      <c r="VKW62" s="59"/>
      <c r="VKX62" s="59"/>
      <c r="VKY62" s="59"/>
      <c r="VKZ62" s="59"/>
      <c r="VLA62" s="59"/>
      <c r="VLB62" s="59"/>
      <c r="VLC62" s="59"/>
      <c r="VLD62" s="59"/>
      <c r="VLE62" s="59"/>
      <c r="VLF62" s="59"/>
      <c r="VLG62" s="59"/>
      <c r="VLH62" s="59"/>
      <c r="VLI62" s="60"/>
      <c r="VLJ62" s="60"/>
      <c r="VLK62" s="69"/>
      <c r="VLL62" s="69"/>
      <c r="VLM62" s="69"/>
      <c r="VLN62" s="69"/>
      <c r="VLO62" s="69"/>
      <c r="VLP62" s="69"/>
      <c r="VLQ62" s="69"/>
      <c r="VLR62" s="69"/>
      <c r="VLS62" s="69"/>
      <c r="VLT62" s="69"/>
      <c r="VLU62" s="69"/>
      <c r="VLV62" s="69"/>
      <c r="VLW62" s="69"/>
      <c r="VLX62" s="69"/>
      <c r="VLY62" s="69"/>
      <c r="VLZ62" s="69"/>
      <c r="VMA62" s="69"/>
      <c r="VMB62" s="69"/>
      <c r="VMC62" s="69"/>
      <c r="VMD62" s="69"/>
      <c r="VME62" s="69"/>
      <c r="VMF62" s="69"/>
      <c r="VMG62" s="69"/>
      <c r="VMH62" s="69"/>
      <c r="VMI62" s="70"/>
      <c r="VMJ62" s="71"/>
      <c r="VMK62" s="72"/>
      <c r="VML62" s="68" t="s">
        <v>86</v>
      </c>
      <c r="VMM62" s="61">
        <f>SUM(VMM46:VMM60)</f>
        <v>0</v>
      </c>
      <c r="VMN62" s="61"/>
      <c r="VMO62" s="62"/>
      <c r="VMP62" s="62"/>
      <c r="VMQ62" s="63"/>
      <c r="VMR62" s="63"/>
      <c r="VMS62" s="63"/>
      <c r="VMT62" s="62"/>
      <c r="VMU62" s="64"/>
      <c r="VMV62" s="65"/>
      <c r="VMW62" s="66"/>
      <c r="VMX62" s="66"/>
      <c r="VMY62" s="66"/>
      <c r="VMZ62" s="67"/>
      <c r="VNA62" s="59"/>
      <c r="VNB62" s="59"/>
      <c r="VNC62" s="59"/>
      <c r="VND62" s="59"/>
      <c r="VNE62" s="59"/>
      <c r="VNF62" s="59"/>
      <c r="VNG62" s="59"/>
      <c r="VNH62" s="59"/>
      <c r="VNI62" s="59"/>
      <c r="VNJ62" s="59"/>
      <c r="VNK62" s="59"/>
      <c r="VNL62" s="59"/>
      <c r="VNM62" s="59"/>
      <c r="VNN62" s="59"/>
      <c r="VNO62" s="59"/>
      <c r="VNP62" s="59"/>
      <c r="VNQ62" s="59"/>
      <c r="VNR62" s="59"/>
      <c r="VNS62" s="59"/>
      <c r="VNT62" s="59"/>
      <c r="VNU62" s="60"/>
      <c r="VNV62" s="60"/>
      <c r="VNW62" s="69"/>
      <c r="VNX62" s="69"/>
      <c r="VNY62" s="69"/>
      <c r="VNZ62" s="69"/>
      <c r="VOA62" s="69"/>
      <c r="VOB62" s="69"/>
      <c r="VOC62" s="69"/>
      <c r="VOD62" s="69"/>
      <c r="VOE62" s="69"/>
      <c r="VOF62" s="69"/>
      <c r="VOG62" s="69"/>
      <c r="VOH62" s="69"/>
      <c r="VOI62" s="69"/>
      <c r="VOJ62" s="69"/>
      <c r="VOK62" s="69"/>
      <c r="VOL62" s="69"/>
      <c r="VOM62" s="69"/>
      <c r="VON62" s="69"/>
      <c r="VOO62" s="69"/>
      <c r="VOP62" s="69"/>
      <c r="VOQ62" s="69"/>
      <c r="VOR62" s="69"/>
      <c r="VOS62" s="69"/>
      <c r="VOT62" s="69"/>
      <c r="VOU62" s="70"/>
      <c r="VOV62" s="71"/>
      <c r="VOW62" s="72"/>
      <c r="VOX62" s="68" t="s">
        <v>86</v>
      </c>
      <c r="VOY62" s="61">
        <f>SUM(VOY46:VOY60)</f>
        <v>0</v>
      </c>
      <c r="VOZ62" s="61"/>
      <c r="VPA62" s="62"/>
      <c r="VPB62" s="62"/>
      <c r="VPC62" s="63"/>
      <c r="VPD62" s="63"/>
      <c r="VPE62" s="63"/>
      <c r="VPF62" s="62"/>
      <c r="VPG62" s="64"/>
      <c r="VPH62" s="65"/>
      <c r="VPI62" s="66"/>
      <c r="VPJ62" s="66"/>
      <c r="VPK62" s="66"/>
      <c r="VPL62" s="67"/>
      <c r="VPM62" s="59"/>
      <c r="VPN62" s="59"/>
      <c r="VPO62" s="59"/>
      <c r="VPP62" s="59"/>
      <c r="VPQ62" s="59"/>
      <c r="VPR62" s="59"/>
      <c r="VPS62" s="59"/>
      <c r="VPT62" s="59"/>
      <c r="VPU62" s="59"/>
      <c r="VPV62" s="59"/>
      <c r="VPW62" s="59"/>
      <c r="VPX62" s="59"/>
      <c r="VPY62" s="59"/>
      <c r="VPZ62" s="59"/>
      <c r="VQA62" s="59"/>
      <c r="VQB62" s="59"/>
      <c r="VQC62" s="59"/>
      <c r="VQD62" s="59"/>
      <c r="VQE62" s="59"/>
      <c r="VQF62" s="59"/>
      <c r="VQG62" s="60"/>
      <c r="VQH62" s="60"/>
      <c r="VQI62" s="69"/>
      <c r="VQJ62" s="69"/>
      <c r="VQK62" s="69"/>
      <c r="VQL62" s="69"/>
      <c r="VQM62" s="69"/>
      <c r="VQN62" s="69"/>
      <c r="VQO62" s="69"/>
      <c r="VQP62" s="69"/>
      <c r="VQQ62" s="69"/>
      <c r="VQR62" s="69"/>
      <c r="VQS62" s="69"/>
      <c r="VQT62" s="69"/>
      <c r="VQU62" s="69"/>
      <c r="VQV62" s="69"/>
      <c r="VQW62" s="69"/>
      <c r="VQX62" s="69"/>
      <c r="VQY62" s="69"/>
      <c r="VQZ62" s="69"/>
      <c r="VRA62" s="69"/>
      <c r="VRB62" s="69"/>
      <c r="VRC62" s="69"/>
      <c r="VRD62" s="69"/>
      <c r="VRE62" s="69"/>
      <c r="VRF62" s="69"/>
      <c r="VRG62" s="70"/>
      <c r="VRH62" s="71"/>
      <c r="VRI62" s="72"/>
      <c r="VRJ62" s="68" t="s">
        <v>86</v>
      </c>
      <c r="VRK62" s="61">
        <f>SUM(VRK46:VRK60)</f>
        <v>0</v>
      </c>
      <c r="VRL62" s="61"/>
      <c r="VRM62" s="62"/>
      <c r="VRN62" s="62"/>
      <c r="VRO62" s="63"/>
      <c r="VRP62" s="63"/>
      <c r="VRQ62" s="63"/>
      <c r="VRR62" s="62"/>
      <c r="VRS62" s="64"/>
      <c r="VRT62" s="65"/>
      <c r="VRU62" s="66"/>
      <c r="VRV62" s="66"/>
      <c r="VRW62" s="66"/>
      <c r="VRX62" s="67"/>
      <c r="VRY62" s="59"/>
      <c r="VRZ62" s="59"/>
      <c r="VSA62" s="59"/>
      <c r="VSB62" s="59"/>
      <c r="VSC62" s="59"/>
      <c r="VSD62" s="59"/>
      <c r="VSE62" s="59"/>
      <c r="VSF62" s="59"/>
      <c r="VSG62" s="59"/>
      <c r="VSH62" s="59"/>
      <c r="VSI62" s="59"/>
      <c r="VSJ62" s="59"/>
      <c r="VSK62" s="59"/>
      <c r="VSL62" s="59"/>
      <c r="VSM62" s="59"/>
      <c r="VSN62" s="59"/>
      <c r="VSO62" s="59"/>
      <c r="VSP62" s="59"/>
      <c r="VSQ62" s="59"/>
      <c r="VSR62" s="59"/>
      <c r="VSS62" s="60"/>
      <c r="VST62" s="60"/>
      <c r="VSU62" s="69"/>
      <c r="VSV62" s="69"/>
      <c r="VSW62" s="69"/>
      <c r="VSX62" s="69"/>
      <c r="VSY62" s="69"/>
      <c r="VSZ62" s="69"/>
      <c r="VTA62" s="69"/>
      <c r="VTB62" s="69"/>
      <c r="VTC62" s="69"/>
      <c r="VTD62" s="69"/>
      <c r="VTE62" s="69"/>
      <c r="VTF62" s="69"/>
      <c r="VTG62" s="69"/>
      <c r="VTH62" s="69"/>
      <c r="VTI62" s="69"/>
      <c r="VTJ62" s="69"/>
      <c r="VTK62" s="69"/>
      <c r="VTL62" s="69"/>
      <c r="VTM62" s="69"/>
      <c r="VTN62" s="69"/>
      <c r="VTO62" s="69"/>
      <c r="VTP62" s="69"/>
      <c r="VTQ62" s="69"/>
      <c r="VTR62" s="69"/>
      <c r="VTS62" s="70"/>
      <c r="VTT62" s="71"/>
      <c r="VTU62" s="72"/>
      <c r="VTV62" s="68" t="s">
        <v>86</v>
      </c>
      <c r="VTW62" s="61">
        <f>SUM(VTW46:VTW60)</f>
        <v>0</v>
      </c>
      <c r="VTX62" s="61"/>
      <c r="VTY62" s="62"/>
      <c r="VTZ62" s="62"/>
      <c r="VUA62" s="63"/>
      <c r="VUB62" s="63"/>
      <c r="VUC62" s="63"/>
      <c r="VUD62" s="62"/>
      <c r="VUE62" s="64"/>
      <c r="VUF62" s="65"/>
      <c r="VUG62" s="66"/>
      <c r="VUH62" s="66"/>
      <c r="VUI62" s="66"/>
      <c r="VUJ62" s="67"/>
      <c r="VUK62" s="59"/>
      <c r="VUL62" s="59"/>
      <c r="VUM62" s="59"/>
      <c r="VUN62" s="59"/>
      <c r="VUO62" s="59"/>
      <c r="VUP62" s="59"/>
      <c r="VUQ62" s="59"/>
      <c r="VUR62" s="59"/>
      <c r="VUS62" s="59"/>
      <c r="VUT62" s="59"/>
      <c r="VUU62" s="59"/>
      <c r="VUV62" s="59"/>
      <c r="VUW62" s="59"/>
      <c r="VUX62" s="59"/>
      <c r="VUY62" s="59"/>
      <c r="VUZ62" s="59"/>
      <c r="VVA62" s="59"/>
      <c r="VVB62" s="59"/>
      <c r="VVC62" s="59"/>
      <c r="VVD62" s="59"/>
      <c r="VVE62" s="60"/>
      <c r="VVF62" s="60"/>
      <c r="VVG62" s="69"/>
      <c r="VVH62" s="69"/>
      <c r="VVI62" s="69"/>
      <c r="VVJ62" s="69"/>
      <c r="VVK62" s="69"/>
      <c r="VVL62" s="69"/>
      <c r="VVM62" s="69"/>
      <c r="VVN62" s="69"/>
      <c r="VVO62" s="69"/>
      <c r="VVP62" s="69"/>
      <c r="VVQ62" s="69"/>
      <c r="VVR62" s="69"/>
      <c r="VVS62" s="69"/>
      <c r="VVT62" s="69"/>
      <c r="VVU62" s="69"/>
      <c r="VVV62" s="69"/>
      <c r="VVW62" s="69"/>
      <c r="VVX62" s="69"/>
      <c r="VVY62" s="69"/>
      <c r="VVZ62" s="69"/>
      <c r="VWA62" s="69"/>
      <c r="VWB62" s="69"/>
      <c r="VWC62" s="69"/>
      <c r="VWD62" s="69"/>
      <c r="VWE62" s="70"/>
      <c r="VWF62" s="71"/>
      <c r="VWG62" s="72"/>
      <c r="VWH62" s="68" t="s">
        <v>86</v>
      </c>
      <c r="VWI62" s="61">
        <f>SUM(VWI46:VWI60)</f>
        <v>0</v>
      </c>
      <c r="VWJ62" s="61"/>
      <c r="VWK62" s="62"/>
      <c r="VWL62" s="62"/>
      <c r="VWM62" s="63"/>
      <c r="VWN62" s="63"/>
      <c r="VWO62" s="63"/>
      <c r="VWP62" s="62"/>
      <c r="VWQ62" s="64"/>
      <c r="VWR62" s="65"/>
      <c r="VWS62" s="66"/>
      <c r="VWT62" s="66"/>
      <c r="VWU62" s="66"/>
      <c r="VWV62" s="67"/>
      <c r="VWW62" s="59"/>
      <c r="VWX62" s="59"/>
      <c r="VWY62" s="59"/>
      <c r="VWZ62" s="59"/>
      <c r="VXA62" s="59"/>
      <c r="VXB62" s="59"/>
      <c r="VXC62" s="59"/>
      <c r="VXD62" s="59"/>
      <c r="VXE62" s="59"/>
      <c r="VXF62" s="59"/>
      <c r="VXG62" s="59"/>
      <c r="VXH62" s="59"/>
      <c r="VXI62" s="59"/>
      <c r="VXJ62" s="59"/>
      <c r="VXK62" s="59"/>
      <c r="VXL62" s="59"/>
      <c r="VXM62" s="59"/>
      <c r="VXN62" s="59"/>
      <c r="VXO62" s="59"/>
      <c r="VXP62" s="59"/>
      <c r="VXQ62" s="60"/>
      <c r="VXR62" s="60"/>
      <c r="VXS62" s="69"/>
      <c r="VXT62" s="69"/>
      <c r="VXU62" s="69"/>
      <c r="VXV62" s="69"/>
      <c r="VXW62" s="69"/>
      <c r="VXX62" s="69"/>
      <c r="VXY62" s="69"/>
      <c r="VXZ62" s="69"/>
      <c r="VYA62" s="69"/>
      <c r="VYB62" s="69"/>
      <c r="VYC62" s="69"/>
      <c r="VYD62" s="69"/>
      <c r="VYE62" s="69"/>
      <c r="VYF62" s="69"/>
      <c r="VYG62" s="69"/>
      <c r="VYH62" s="69"/>
      <c r="VYI62" s="69"/>
      <c r="VYJ62" s="69"/>
      <c r="VYK62" s="69"/>
      <c r="VYL62" s="69"/>
      <c r="VYM62" s="69"/>
      <c r="VYN62" s="69"/>
      <c r="VYO62" s="69"/>
      <c r="VYP62" s="69"/>
      <c r="VYQ62" s="70"/>
      <c r="VYR62" s="71"/>
      <c r="VYS62" s="72"/>
      <c r="VYT62" s="68" t="s">
        <v>86</v>
      </c>
      <c r="VYU62" s="61">
        <f>SUM(VYU46:VYU60)</f>
        <v>0</v>
      </c>
      <c r="VYV62" s="61"/>
      <c r="VYW62" s="62"/>
      <c r="VYX62" s="62"/>
      <c r="VYY62" s="63"/>
      <c r="VYZ62" s="63"/>
      <c r="VZA62" s="63"/>
      <c r="VZB62" s="62"/>
      <c r="VZC62" s="64"/>
      <c r="VZD62" s="65"/>
      <c r="VZE62" s="66"/>
      <c r="VZF62" s="66"/>
      <c r="VZG62" s="66"/>
      <c r="VZH62" s="67"/>
      <c r="VZI62" s="59"/>
      <c r="VZJ62" s="59"/>
      <c r="VZK62" s="59"/>
      <c r="VZL62" s="59"/>
      <c r="VZM62" s="59"/>
      <c r="VZN62" s="59"/>
      <c r="VZO62" s="59"/>
      <c r="VZP62" s="59"/>
      <c r="VZQ62" s="59"/>
      <c r="VZR62" s="59"/>
      <c r="VZS62" s="59"/>
      <c r="VZT62" s="59"/>
      <c r="VZU62" s="59"/>
      <c r="VZV62" s="59"/>
      <c r="VZW62" s="59"/>
      <c r="VZX62" s="59"/>
      <c r="VZY62" s="59"/>
      <c r="VZZ62" s="59"/>
      <c r="WAA62" s="59"/>
      <c r="WAB62" s="59"/>
      <c r="WAC62" s="60"/>
      <c r="WAD62" s="60"/>
      <c r="WAE62" s="69"/>
      <c r="WAF62" s="69"/>
      <c r="WAG62" s="69"/>
      <c r="WAH62" s="69"/>
      <c r="WAI62" s="69"/>
      <c r="WAJ62" s="69"/>
      <c r="WAK62" s="69"/>
      <c r="WAL62" s="69"/>
      <c r="WAM62" s="69"/>
      <c r="WAN62" s="69"/>
      <c r="WAO62" s="69"/>
      <c r="WAP62" s="69"/>
      <c r="WAQ62" s="69"/>
      <c r="WAR62" s="69"/>
      <c r="WAS62" s="69"/>
      <c r="WAT62" s="69"/>
      <c r="WAU62" s="69"/>
      <c r="WAV62" s="69"/>
      <c r="WAW62" s="69"/>
      <c r="WAX62" s="69"/>
      <c r="WAY62" s="69"/>
      <c r="WAZ62" s="69"/>
      <c r="WBA62" s="69"/>
      <c r="WBB62" s="69"/>
      <c r="WBC62" s="70"/>
      <c r="WBD62" s="71"/>
      <c r="WBE62" s="72"/>
      <c r="WBF62" s="68" t="s">
        <v>86</v>
      </c>
      <c r="WBG62" s="61">
        <f>SUM(WBG46:WBG60)</f>
        <v>0</v>
      </c>
      <c r="WBH62" s="61"/>
      <c r="WBI62" s="62"/>
      <c r="WBJ62" s="62"/>
      <c r="WBK62" s="63"/>
      <c r="WBL62" s="63"/>
      <c r="WBM62" s="63"/>
      <c r="WBN62" s="62"/>
      <c r="WBO62" s="64"/>
      <c r="WBP62" s="65"/>
      <c r="WBQ62" s="66"/>
      <c r="WBR62" s="66"/>
      <c r="WBS62" s="66"/>
      <c r="WBT62" s="67"/>
      <c r="WBU62" s="59"/>
      <c r="WBV62" s="59"/>
      <c r="WBW62" s="59"/>
      <c r="WBX62" s="59"/>
      <c r="WBY62" s="59"/>
      <c r="WBZ62" s="59"/>
      <c r="WCA62" s="59"/>
      <c r="WCB62" s="59"/>
      <c r="WCC62" s="59"/>
      <c r="WCD62" s="59"/>
      <c r="WCE62" s="59"/>
      <c r="WCF62" s="59"/>
      <c r="WCG62" s="59"/>
      <c r="WCH62" s="59"/>
      <c r="WCI62" s="59"/>
      <c r="WCJ62" s="59"/>
      <c r="WCK62" s="59"/>
      <c r="WCL62" s="59"/>
      <c r="WCM62" s="59"/>
      <c r="WCN62" s="59"/>
      <c r="WCO62" s="60"/>
      <c r="WCP62" s="60"/>
      <c r="WCQ62" s="69"/>
      <c r="WCR62" s="69"/>
      <c r="WCS62" s="69"/>
      <c r="WCT62" s="69"/>
      <c r="WCU62" s="69"/>
      <c r="WCV62" s="69"/>
      <c r="WCW62" s="69"/>
      <c r="WCX62" s="69"/>
      <c r="WCY62" s="69"/>
      <c r="WCZ62" s="69"/>
      <c r="WDA62" s="69"/>
      <c r="WDB62" s="69"/>
      <c r="WDC62" s="69"/>
      <c r="WDD62" s="69"/>
      <c r="WDE62" s="69"/>
      <c r="WDF62" s="69"/>
      <c r="WDG62" s="69"/>
      <c r="WDH62" s="69"/>
      <c r="WDI62" s="69"/>
      <c r="WDJ62" s="69"/>
      <c r="WDK62" s="69"/>
      <c r="WDL62" s="69"/>
      <c r="WDM62" s="69"/>
      <c r="WDN62" s="69"/>
      <c r="WDO62" s="70"/>
      <c r="WDP62" s="71"/>
      <c r="WDQ62" s="72"/>
      <c r="WDR62" s="68" t="s">
        <v>86</v>
      </c>
      <c r="WDS62" s="61">
        <f>SUM(WDS46:WDS60)</f>
        <v>0</v>
      </c>
      <c r="WDT62" s="61"/>
      <c r="WDU62" s="62"/>
      <c r="WDV62" s="62"/>
      <c r="WDW62" s="63"/>
      <c r="WDX62" s="63"/>
      <c r="WDY62" s="63"/>
      <c r="WDZ62" s="62"/>
      <c r="WEA62" s="64"/>
      <c r="WEB62" s="65"/>
      <c r="WEC62" s="66"/>
      <c r="WED62" s="66"/>
      <c r="WEE62" s="66"/>
      <c r="WEF62" s="67"/>
      <c r="WEG62" s="59"/>
      <c r="WEH62" s="59"/>
      <c r="WEI62" s="59"/>
      <c r="WEJ62" s="59"/>
      <c r="WEK62" s="59"/>
      <c r="WEL62" s="59"/>
      <c r="WEM62" s="59"/>
      <c r="WEN62" s="59"/>
      <c r="WEO62" s="59"/>
      <c r="WEP62" s="59"/>
      <c r="WEQ62" s="59"/>
      <c r="WER62" s="59"/>
      <c r="WES62" s="59"/>
      <c r="WET62" s="59"/>
      <c r="WEU62" s="59"/>
      <c r="WEV62" s="59"/>
      <c r="WEW62" s="59"/>
      <c r="WEX62" s="59"/>
      <c r="WEY62" s="59"/>
      <c r="WEZ62" s="59"/>
      <c r="WFA62" s="60"/>
      <c r="WFB62" s="60"/>
      <c r="WFC62" s="69"/>
      <c r="WFD62" s="69"/>
      <c r="WFE62" s="69"/>
      <c r="WFF62" s="69"/>
      <c r="WFG62" s="69"/>
      <c r="WFH62" s="69"/>
      <c r="WFI62" s="69"/>
      <c r="WFJ62" s="69"/>
      <c r="WFK62" s="69"/>
      <c r="WFL62" s="69"/>
      <c r="WFM62" s="69"/>
      <c r="WFN62" s="69"/>
      <c r="WFO62" s="69"/>
      <c r="WFP62" s="69"/>
      <c r="WFQ62" s="69"/>
      <c r="WFR62" s="69"/>
      <c r="WFS62" s="69"/>
      <c r="WFT62" s="69"/>
      <c r="WFU62" s="69"/>
      <c r="WFV62" s="69"/>
      <c r="WFW62" s="69"/>
      <c r="WFX62" s="69"/>
      <c r="WFY62" s="69"/>
      <c r="WFZ62" s="69"/>
      <c r="WGA62" s="70"/>
      <c r="WGB62" s="71"/>
      <c r="WGC62" s="72"/>
      <c r="WGD62" s="68" t="s">
        <v>86</v>
      </c>
      <c r="WGE62" s="61">
        <f>SUM(WGE46:WGE60)</f>
        <v>0</v>
      </c>
      <c r="WGF62" s="61"/>
      <c r="WGG62" s="62"/>
      <c r="WGH62" s="62"/>
      <c r="WGI62" s="63"/>
      <c r="WGJ62" s="63"/>
      <c r="WGK62" s="63"/>
      <c r="WGL62" s="62"/>
      <c r="WGM62" s="64"/>
      <c r="WGN62" s="65"/>
      <c r="WGO62" s="66"/>
      <c r="WGP62" s="66"/>
      <c r="WGQ62" s="66"/>
      <c r="WGR62" s="67"/>
      <c r="WGS62" s="59"/>
      <c r="WGT62" s="59"/>
      <c r="WGU62" s="59"/>
      <c r="WGV62" s="59"/>
      <c r="WGW62" s="59"/>
      <c r="WGX62" s="59"/>
      <c r="WGY62" s="59"/>
      <c r="WGZ62" s="59"/>
      <c r="WHA62" s="59"/>
      <c r="WHB62" s="59"/>
      <c r="WHC62" s="59"/>
      <c r="WHD62" s="59"/>
      <c r="WHE62" s="59"/>
      <c r="WHF62" s="59"/>
      <c r="WHG62" s="59"/>
      <c r="WHH62" s="59"/>
      <c r="WHI62" s="59"/>
      <c r="WHJ62" s="59"/>
      <c r="WHK62" s="59"/>
      <c r="WHL62" s="59"/>
      <c r="WHM62" s="60"/>
      <c r="WHN62" s="60"/>
      <c r="WHO62" s="69"/>
      <c r="WHP62" s="69"/>
      <c r="WHQ62" s="69"/>
      <c r="WHR62" s="69"/>
      <c r="WHS62" s="69"/>
      <c r="WHT62" s="69"/>
      <c r="WHU62" s="69"/>
      <c r="WHV62" s="69"/>
      <c r="WHW62" s="69"/>
      <c r="WHX62" s="69"/>
      <c r="WHY62" s="69"/>
      <c r="WHZ62" s="69"/>
      <c r="WIA62" s="69"/>
      <c r="WIB62" s="69"/>
      <c r="WIC62" s="69"/>
      <c r="WID62" s="69"/>
      <c r="WIE62" s="69"/>
      <c r="WIF62" s="69"/>
      <c r="WIG62" s="69"/>
      <c r="WIH62" s="69"/>
      <c r="WII62" s="69"/>
      <c r="WIJ62" s="69"/>
      <c r="WIK62" s="69"/>
      <c r="WIL62" s="69"/>
      <c r="WIM62" s="70"/>
      <c r="WIN62" s="71"/>
      <c r="WIO62" s="72"/>
      <c r="WIP62" s="68" t="s">
        <v>86</v>
      </c>
      <c r="WIQ62" s="61">
        <f>SUM(WIQ46:WIQ60)</f>
        <v>0</v>
      </c>
      <c r="WIR62" s="61"/>
      <c r="WIS62" s="62"/>
      <c r="WIT62" s="62"/>
      <c r="WIU62" s="63"/>
      <c r="WIV62" s="63"/>
      <c r="WIW62" s="63"/>
      <c r="WIX62" s="62"/>
      <c r="WIY62" s="64"/>
      <c r="WIZ62" s="65"/>
      <c r="WJA62" s="66"/>
      <c r="WJB62" s="66"/>
      <c r="WJC62" s="66"/>
      <c r="WJD62" s="67"/>
      <c r="WJE62" s="59"/>
      <c r="WJF62" s="59"/>
      <c r="WJG62" s="59"/>
      <c r="WJH62" s="59"/>
      <c r="WJI62" s="59"/>
      <c r="WJJ62" s="59"/>
      <c r="WJK62" s="59"/>
      <c r="WJL62" s="59"/>
      <c r="WJM62" s="59"/>
      <c r="WJN62" s="59"/>
      <c r="WJO62" s="59"/>
      <c r="WJP62" s="59"/>
      <c r="WJQ62" s="59"/>
      <c r="WJR62" s="59"/>
      <c r="WJS62" s="59"/>
      <c r="WJT62" s="59"/>
      <c r="WJU62" s="59"/>
      <c r="WJV62" s="59"/>
      <c r="WJW62" s="59"/>
      <c r="WJX62" s="59"/>
      <c r="WJY62" s="60"/>
      <c r="WJZ62" s="60"/>
      <c r="WKA62" s="69"/>
      <c r="WKB62" s="69"/>
      <c r="WKC62" s="69"/>
      <c r="WKD62" s="69"/>
      <c r="WKE62" s="69"/>
      <c r="WKF62" s="69"/>
      <c r="WKG62" s="69"/>
      <c r="WKH62" s="69"/>
      <c r="WKI62" s="69"/>
      <c r="WKJ62" s="69"/>
      <c r="WKK62" s="69"/>
      <c r="WKL62" s="69"/>
      <c r="WKM62" s="69"/>
      <c r="WKN62" s="69"/>
      <c r="WKO62" s="69"/>
      <c r="WKP62" s="69"/>
      <c r="WKQ62" s="69"/>
      <c r="WKR62" s="69"/>
      <c r="WKS62" s="69"/>
      <c r="WKT62" s="69"/>
      <c r="WKU62" s="69"/>
      <c r="WKV62" s="69"/>
      <c r="WKW62" s="69"/>
      <c r="WKX62" s="69"/>
      <c r="WKY62" s="70"/>
      <c r="WKZ62" s="71"/>
      <c r="WLA62" s="72"/>
      <c r="WLB62" s="68" t="s">
        <v>86</v>
      </c>
      <c r="WLC62" s="61">
        <f>SUM(WLC46:WLC60)</f>
        <v>0</v>
      </c>
      <c r="WLD62" s="61"/>
      <c r="WLE62" s="62"/>
      <c r="WLF62" s="62"/>
      <c r="WLG62" s="63"/>
      <c r="WLH62" s="63"/>
      <c r="WLI62" s="63"/>
      <c r="WLJ62" s="62"/>
      <c r="WLK62" s="64"/>
      <c r="WLL62" s="65"/>
      <c r="WLM62" s="66"/>
      <c r="WLN62" s="66"/>
      <c r="WLO62" s="66"/>
      <c r="WLP62" s="67"/>
      <c r="WLQ62" s="59"/>
      <c r="WLR62" s="59"/>
      <c r="WLS62" s="59"/>
      <c r="WLT62" s="59"/>
      <c r="WLU62" s="59"/>
      <c r="WLV62" s="59"/>
      <c r="WLW62" s="59"/>
      <c r="WLX62" s="59"/>
      <c r="WLY62" s="59"/>
      <c r="WLZ62" s="59"/>
      <c r="WMA62" s="59"/>
      <c r="WMB62" s="59"/>
      <c r="WMC62" s="59"/>
      <c r="WMD62" s="59"/>
      <c r="WME62" s="59"/>
      <c r="WMF62" s="59"/>
      <c r="WMG62" s="59"/>
      <c r="WMH62" s="59"/>
      <c r="WMI62" s="59"/>
      <c r="WMJ62" s="59"/>
      <c r="WMK62" s="60"/>
      <c r="WML62" s="60"/>
      <c r="WMM62" s="69"/>
      <c r="WMN62" s="69"/>
      <c r="WMO62" s="69"/>
      <c r="WMP62" s="69"/>
      <c r="WMQ62" s="69"/>
      <c r="WMR62" s="69"/>
      <c r="WMS62" s="69"/>
      <c r="WMT62" s="69"/>
      <c r="WMU62" s="69"/>
      <c r="WMV62" s="69"/>
      <c r="WMW62" s="69"/>
      <c r="WMX62" s="69"/>
      <c r="WMY62" s="69"/>
      <c r="WMZ62" s="69"/>
      <c r="WNA62" s="69"/>
      <c r="WNB62" s="69"/>
      <c r="WNC62" s="69"/>
      <c r="WND62" s="69"/>
      <c r="WNE62" s="69"/>
      <c r="WNF62" s="69"/>
      <c r="WNG62" s="69"/>
      <c r="WNH62" s="69"/>
      <c r="WNI62" s="69"/>
      <c r="WNJ62" s="69"/>
      <c r="WNK62" s="70"/>
      <c r="WNL62" s="71"/>
      <c r="WNM62" s="72"/>
      <c r="WNN62" s="68" t="s">
        <v>86</v>
      </c>
      <c r="WNO62" s="61">
        <f>SUM(WNO46:WNO60)</f>
        <v>0</v>
      </c>
      <c r="WNP62" s="61"/>
      <c r="WNQ62" s="62"/>
      <c r="WNR62" s="62"/>
      <c r="WNS62" s="63"/>
      <c r="WNT62" s="63"/>
      <c r="WNU62" s="63"/>
      <c r="WNV62" s="62"/>
      <c r="WNW62" s="64"/>
      <c r="WNX62" s="65"/>
      <c r="WNY62" s="66"/>
      <c r="WNZ62" s="66"/>
      <c r="WOA62" s="66"/>
      <c r="WOB62" s="67"/>
      <c r="WOC62" s="59"/>
      <c r="WOD62" s="59"/>
      <c r="WOE62" s="59"/>
      <c r="WOF62" s="59"/>
      <c r="WOG62" s="59"/>
      <c r="WOH62" s="59"/>
      <c r="WOI62" s="59"/>
      <c r="WOJ62" s="59"/>
      <c r="WOK62" s="59"/>
      <c r="WOL62" s="59"/>
      <c r="WOM62" s="59"/>
      <c r="WON62" s="59"/>
      <c r="WOO62" s="59"/>
      <c r="WOP62" s="59"/>
      <c r="WOQ62" s="59"/>
      <c r="WOR62" s="59"/>
      <c r="WOS62" s="59"/>
      <c r="WOT62" s="59"/>
      <c r="WOU62" s="59"/>
      <c r="WOV62" s="59"/>
      <c r="WOW62" s="60"/>
      <c r="WOX62" s="60"/>
      <c r="WOY62" s="69"/>
      <c r="WOZ62" s="69"/>
      <c r="WPA62" s="69"/>
      <c r="WPB62" s="69"/>
      <c r="WPC62" s="69"/>
      <c r="WPD62" s="69"/>
      <c r="WPE62" s="69"/>
      <c r="WPF62" s="69"/>
      <c r="WPG62" s="69"/>
      <c r="WPH62" s="69"/>
      <c r="WPI62" s="69"/>
      <c r="WPJ62" s="69"/>
      <c r="WPK62" s="69"/>
      <c r="WPL62" s="69"/>
      <c r="WPM62" s="69"/>
      <c r="WPN62" s="69"/>
      <c r="WPO62" s="69"/>
      <c r="WPP62" s="69"/>
      <c r="WPQ62" s="69"/>
      <c r="WPR62" s="69"/>
      <c r="WPS62" s="69"/>
      <c r="WPT62" s="69"/>
      <c r="WPU62" s="69"/>
      <c r="WPV62" s="69"/>
      <c r="WPW62" s="70"/>
      <c r="WPX62" s="71"/>
      <c r="WPY62" s="72"/>
      <c r="WPZ62" s="68" t="s">
        <v>86</v>
      </c>
      <c r="WQA62" s="61">
        <f>SUM(WQA46:WQA60)</f>
        <v>0</v>
      </c>
      <c r="WQB62" s="61"/>
      <c r="WQC62" s="62"/>
      <c r="WQD62" s="62"/>
      <c r="WQE62" s="63"/>
      <c r="WQF62" s="63"/>
      <c r="WQG62" s="63"/>
      <c r="WQH62" s="62"/>
      <c r="WQI62" s="64"/>
      <c r="WQJ62" s="65"/>
      <c r="WQK62" s="66"/>
      <c r="WQL62" s="66"/>
      <c r="WQM62" s="66"/>
      <c r="WQN62" s="67"/>
      <c r="WQO62" s="59"/>
      <c r="WQP62" s="59"/>
      <c r="WQQ62" s="59"/>
      <c r="WQR62" s="59"/>
      <c r="WQS62" s="59"/>
      <c r="WQT62" s="59"/>
      <c r="WQU62" s="59"/>
      <c r="WQV62" s="59"/>
      <c r="WQW62" s="59"/>
      <c r="WQX62" s="59"/>
      <c r="WQY62" s="59"/>
      <c r="WQZ62" s="59"/>
      <c r="WRA62" s="59"/>
      <c r="WRB62" s="59"/>
      <c r="WRC62" s="59"/>
      <c r="WRD62" s="59"/>
      <c r="WRE62" s="59"/>
      <c r="WRF62" s="59"/>
      <c r="WRG62" s="59"/>
      <c r="WRH62" s="59"/>
      <c r="WRI62" s="60"/>
      <c r="WRJ62" s="60"/>
      <c r="WRK62" s="69"/>
      <c r="WRL62" s="69"/>
      <c r="WRM62" s="69"/>
      <c r="WRN62" s="69"/>
      <c r="WRO62" s="69"/>
      <c r="WRP62" s="69"/>
      <c r="WRQ62" s="69"/>
      <c r="WRR62" s="69"/>
      <c r="WRS62" s="69"/>
      <c r="WRT62" s="69"/>
      <c r="WRU62" s="69"/>
      <c r="WRV62" s="69"/>
      <c r="WRW62" s="69"/>
      <c r="WRX62" s="69"/>
      <c r="WRY62" s="69"/>
      <c r="WRZ62" s="69"/>
      <c r="WSA62" s="69"/>
      <c r="WSB62" s="69"/>
      <c r="WSC62" s="69"/>
      <c r="WSD62" s="69"/>
      <c r="WSE62" s="69"/>
      <c r="WSF62" s="69"/>
      <c r="WSG62" s="69"/>
      <c r="WSH62" s="69"/>
      <c r="WSI62" s="70"/>
      <c r="WSJ62" s="71"/>
      <c r="WSK62" s="72"/>
      <c r="WSL62" s="68" t="s">
        <v>86</v>
      </c>
      <c r="WSM62" s="61">
        <f>SUM(WSM46:WSM60)</f>
        <v>0</v>
      </c>
      <c r="WSN62" s="61"/>
      <c r="WSO62" s="62"/>
      <c r="WSP62" s="62"/>
      <c r="WSQ62" s="63"/>
      <c r="WSR62" s="63"/>
      <c r="WSS62" s="63"/>
      <c r="WST62" s="62"/>
      <c r="WSU62" s="64"/>
      <c r="WSV62" s="65"/>
      <c r="WSW62" s="66"/>
      <c r="WSX62" s="66"/>
      <c r="WSY62" s="66"/>
      <c r="WSZ62" s="67"/>
      <c r="WTA62" s="59"/>
      <c r="WTB62" s="59"/>
      <c r="WTC62" s="59"/>
      <c r="WTD62" s="59"/>
      <c r="WTE62" s="59"/>
      <c r="WTF62" s="59"/>
      <c r="WTG62" s="59"/>
      <c r="WTH62" s="59"/>
      <c r="WTI62" s="59"/>
      <c r="WTJ62" s="59"/>
      <c r="WTK62" s="59"/>
      <c r="WTL62" s="59"/>
      <c r="WTM62" s="59"/>
      <c r="WTN62" s="59"/>
      <c r="WTO62" s="59"/>
      <c r="WTP62" s="59"/>
      <c r="WTQ62" s="59"/>
      <c r="WTR62" s="59"/>
      <c r="WTS62" s="59"/>
      <c r="WTT62" s="59"/>
      <c r="WTU62" s="60"/>
      <c r="WTV62" s="60"/>
      <c r="WTW62" s="69"/>
      <c r="WTX62" s="69"/>
      <c r="WTY62" s="69"/>
      <c r="WTZ62" s="69"/>
      <c r="WUA62" s="69"/>
      <c r="WUB62" s="69"/>
      <c r="WUC62" s="69"/>
      <c r="WUD62" s="69"/>
      <c r="WUE62" s="69"/>
      <c r="WUF62" s="69"/>
      <c r="WUG62" s="69"/>
      <c r="WUH62" s="69"/>
      <c r="WUI62" s="69"/>
      <c r="WUJ62" s="69"/>
      <c r="WUK62" s="69"/>
      <c r="WUL62" s="69"/>
      <c r="WUM62" s="69"/>
      <c r="WUN62" s="69"/>
      <c r="WUO62" s="69"/>
      <c r="WUP62" s="69"/>
      <c r="WUQ62" s="69"/>
      <c r="WUR62" s="69"/>
      <c r="WUS62" s="69"/>
      <c r="WUT62" s="69"/>
      <c r="WUU62" s="70"/>
      <c r="WUV62" s="71"/>
      <c r="WUW62" s="72"/>
      <c r="WUX62" s="68" t="s">
        <v>86</v>
      </c>
      <c r="WUY62" s="61">
        <f>SUM(WUY46:WUY60)</f>
        <v>0</v>
      </c>
      <c r="WUZ62" s="61"/>
      <c r="WVA62" s="62"/>
      <c r="WVB62" s="62"/>
      <c r="WVC62" s="63"/>
      <c r="WVD62" s="63"/>
      <c r="WVE62" s="63"/>
      <c r="WVF62" s="62"/>
      <c r="WVG62" s="64"/>
      <c r="WVH62" s="65"/>
      <c r="WVI62" s="66"/>
      <c r="WVJ62" s="66"/>
      <c r="WVK62" s="66"/>
      <c r="WVL62" s="67"/>
      <c r="WVM62" s="59"/>
      <c r="WVN62" s="59"/>
      <c r="WVO62" s="59"/>
      <c r="WVP62" s="59"/>
      <c r="WVQ62" s="59"/>
      <c r="WVR62" s="59"/>
      <c r="WVS62" s="59"/>
      <c r="WVT62" s="59"/>
      <c r="WVU62" s="59"/>
      <c r="WVV62" s="59"/>
      <c r="WVW62" s="59"/>
      <c r="WVX62" s="59"/>
      <c r="WVY62" s="59"/>
      <c r="WVZ62" s="59"/>
      <c r="WWA62" s="59"/>
      <c r="WWB62" s="59"/>
      <c r="WWC62" s="59"/>
      <c r="WWD62" s="59"/>
      <c r="WWE62" s="59"/>
      <c r="WWF62" s="59"/>
      <c r="WWG62" s="60"/>
      <c r="WWH62" s="60"/>
      <c r="WWI62" s="69"/>
      <c r="WWJ62" s="69"/>
      <c r="WWK62" s="69"/>
      <c r="WWL62" s="69"/>
      <c r="WWM62" s="69"/>
      <c r="WWN62" s="69"/>
      <c r="WWO62" s="69"/>
      <c r="WWP62" s="69"/>
      <c r="WWQ62" s="69"/>
      <c r="WWR62" s="69"/>
      <c r="WWS62" s="69"/>
      <c r="WWT62" s="69"/>
      <c r="WWU62" s="69"/>
      <c r="WWV62" s="69"/>
      <c r="WWW62" s="69"/>
      <c r="WWX62" s="69"/>
      <c r="WWY62" s="69"/>
      <c r="WWZ62" s="69"/>
      <c r="WXA62" s="69"/>
      <c r="WXB62" s="69"/>
      <c r="WXC62" s="69"/>
      <c r="WXD62" s="69"/>
      <c r="WXE62" s="69"/>
      <c r="WXF62" s="69"/>
      <c r="WXG62" s="70"/>
      <c r="WXH62" s="71"/>
      <c r="WXI62" s="72"/>
      <c r="WXJ62" s="68" t="s">
        <v>86</v>
      </c>
      <c r="WXK62" s="61">
        <f>SUM(WXK46:WXK60)</f>
        <v>0</v>
      </c>
      <c r="WXL62" s="61"/>
      <c r="WXM62" s="62"/>
      <c r="WXN62" s="62"/>
      <c r="WXO62" s="63"/>
      <c r="WXP62" s="63"/>
      <c r="WXQ62" s="63"/>
      <c r="WXR62" s="62"/>
      <c r="WXS62" s="64"/>
      <c r="WXT62" s="65"/>
      <c r="WXU62" s="66"/>
      <c r="WXV62" s="66"/>
      <c r="WXW62" s="66"/>
      <c r="WXX62" s="67"/>
      <c r="WXY62" s="59"/>
      <c r="WXZ62" s="59"/>
      <c r="WYA62" s="59"/>
      <c r="WYB62" s="59"/>
      <c r="WYC62" s="59"/>
      <c r="WYD62" s="59"/>
      <c r="WYE62" s="59"/>
      <c r="WYF62" s="59"/>
      <c r="WYG62" s="59"/>
      <c r="WYH62" s="59"/>
      <c r="WYI62" s="59"/>
      <c r="WYJ62" s="59"/>
      <c r="WYK62" s="59"/>
      <c r="WYL62" s="59"/>
      <c r="WYM62" s="59"/>
      <c r="WYN62" s="59"/>
      <c r="WYO62" s="59"/>
      <c r="WYP62" s="59"/>
      <c r="WYQ62" s="59"/>
      <c r="WYR62" s="59"/>
      <c r="WYS62" s="60"/>
      <c r="WYT62" s="60"/>
      <c r="WYU62" s="69"/>
      <c r="WYV62" s="69"/>
      <c r="WYW62" s="69"/>
      <c r="WYX62" s="69"/>
      <c r="WYY62" s="69"/>
      <c r="WYZ62" s="69"/>
      <c r="WZA62" s="69"/>
      <c r="WZB62" s="69"/>
      <c r="WZC62" s="69"/>
      <c r="WZD62" s="69"/>
      <c r="WZE62" s="69"/>
      <c r="WZF62" s="69"/>
      <c r="WZG62" s="69"/>
      <c r="WZH62" s="69"/>
      <c r="WZI62" s="69"/>
      <c r="WZJ62" s="69"/>
      <c r="WZK62" s="69"/>
      <c r="WZL62" s="69"/>
      <c r="WZM62" s="69"/>
      <c r="WZN62" s="69"/>
      <c r="WZO62" s="69"/>
      <c r="WZP62" s="69"/>
      <c r="WZQ62" s="69"/>
      <c r="WZR62" s="69"/>
      <c r="WZS62" s="70"/>
      <c r="WZT62" s="71"/>
      <c r="WZU62" s="72"/>
      <c r="WZV62" s="68" t="s">
        <v>86</v>
      </c>
      <c r="WZW62" s="61">
        <f>SUM(WZW46:WZW60)</f>
        <v>0</v>
      </c>
      <c r="WZX62" s="61"/>
      <c r="WZY62" s="62"/>
      <c r="WZZ62" s="62"/>
      <c r="XAA62" s="63"/>
      <c r="XAB62" s="63"/>
      <c r="XAC62" s="63"/>
      <c r="XAD62" s="62"/>
      <c r="XAE62" s="64"/>
      <c r="XAF62" s="65"/>
      <c r="XAG62" s="66"/>
      <c r="XAH62" s="66"/>
      <c r="XAI62" s="66"/>
      <c r="XAJ62" s="67"/>
      <c r="XAK62" s="59"/>
      <c r="XAL62" s="59"/>
      <c r="XAM62" s="59"/>
      <c r="XAN62" s="59"/>
      <c r="XAO62" s="59"/>
      <c r="XAP62" s="59"/>
      <c r="XAQ62" s="59"/>
      <c r="XAR62" s="59"/>
      <c r="XAS62" s="59"/>
      <c r="XAT62" s="59"/>
      <c r="XAU62" s="59"/>
      <c r="XAV62" s="59"/>
      <c r="XAW62" s="59"/>
      <c r="XAX62" s="59"/>
      <c r="XAY62" s="59"/>
      <c r="XAZ62" s="59"/>
      <c r="XBA62" s="59"/>
      <c r="XBB62" s="59"/>
      <c r="XBC62" s="59"/>
      <c r="XBD62" s="59"/>
      <c r="XBE62" s="60"/>
      <c r="XBF62" s="60"/>
      <c r="XBG62" s="69"/>
      <c r="XBH62" s="69"/>
      <c r="XBI62" s="69"/>
      <c r="XBJ62" s="69"/>
      <c r="XBK62" s="69"/>
      <c r="XBL62" s="69"/>
      <c r="XBM62" s="69"/>
      <c r="XBN62" s="69"/>
      <c r="XBO62" s="69"/>
      <c r="XBP62" s="69"/>
      <c r="XBQ62" s="69"/>
      <c r="XBR62" s="69"/>
      <c r="XBS62" s="69"/>
      <c r="XBT62" s="69"/>
      <c r="XBU62" s="69"/>
      <c r="XBV62" s="69"/>
      <c r="XBW62" s="69"/>
      <c r="XBX62" s="69"/>
      <c r="XBY62" s="69"/>
      <c r="XBZ62" s="69"/>
      <c r="XCA62" s="69"/>
      <c r="XCB62" s="69"/>
      <c r="XCC62" s="69"/>
      <c r="XCD62" s="69"/>
      <c r="XCE62" s="70"/>
      <c r="XCF62" s="71"/>
      <c r="XCG62" s="72"/>
      <c r="XCH62" s="68" t="s">
        <v>86</v>
      </c>
      <c r="XCI62" s="61">
        <f>SUM(XCI46:XCI60)</f>
        <v>0</v>
      </c>
      <c r="XCJ62" s="61"/>
      <c r="XCK62" s="62"/>
      <c r="XCL62" s="62"/>
      <c r="XCM62" s="63"/>
      <c r="XCN62" s="63"/>
      <c r="XCO62" s="63"/>
      <c r="XCP62" s="62"/>
      <c r="XCQ62" s="64"/>
      <c r="XCR62" s="65"/>
      <c r="XCS62" s="66"/>
      <c r="XCT62" s="66"/>
      <c r="XCU62" s="66"/>
      <c r="XCV62" s="67"/>
      <c r="XCW62" s="59"/>
      <c r="XCX62" s="59"/>
      <c r="XCY62" s="59"/>
      <c r="XCZ62" s="59"/>
      <c r="XDA62" s="59"/>
      <c r="XDB62" s="59"/>
      <c r="XDC62" s="59"/>
      <c r="XDD62" s="59"/>
      <c r="XDE62" s="59"/>
      <c r="XDF62" s="59"/>
      <c r="XDG62" s="59"/>
      <c r="XDH62" s="59"/>
      <c r="XDI62" s="59"/>
      <c r="XDJ62" s="59"/>
      <c r="XDK62" s="59"/>
      <c r="XDL62" s="59"/>
      <c r="XDM62" s="59"/>
      <c r="XDN62" s="59"/>
      <c r="XDO62" s="59"/>
      <c r="XDP62" s="59"/>
      <c r="XDQ62" s="60"/>
      <c r="XDR62" s="60"/>
      <c r="XDS62" s="69"/>
      <c r="XDT62" s="69"/>
      <c r="XDU62" s="69"/>
      <c r="XDV62" s="69"/>
      <c r="XDW62" s="69"/>
      <c r="XDX62" s="69"/>
      <c r="XDY62" s="69"/>
      <c r="XDZ62" s="69"/>
      <c r="XEA62" s="69"/>
      <c r="XEB62" s="69"/>
      <c r="XEC62" s="69"/>
      <c r="XED62" s="69"/>
      <c r="XEE62" s="69"/>
      <c r="XEF62" s="69"/>
      <c r="XEG62" s="69"/>
      <c r="XEH62" s="69"/>
      <c r="XEI62" s="69"/>
      <c r="XEJ62" s="69"/>
      <c r="XEK62" s="69"/>
      <c r="XEL62" s="69"/>
      <c r="XEM62" s="69"/>
      <c r="XEN62" s="69"/>
      <c r="XEO62" s="69"/>
      <c r="XEP62" s="69"/>
      <c r="XEQ62" s="70"/>
      <c r="XER62" s="71"/>
      <c r="XES62" s="72"/>
    </row>
    <row r="63" spans="1:16373">
      <c r="A63" s="12" t="s">
        <v>33</v>
      </c>
      <c r="B63" s="13"/>
      <c r="C63" s="13"/>
      <c r="D63" s="13"/>
      <c r="E63" s="13"/>
      <c r="F63" s="14"/>
      <c r="G63" s="1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206"/>
      <c r="BA63" s="206"/>
      <c r="BB63" s="39"/>
    </row>
    <row r="64" spans="1:16373">
      <c r="A64" s="223" t="s">
        <v>107</v>
      </c>
      <c r="B64" s="184">
        <v>23000000</v>
      </c>
      <c r="C64" s="181">
        <v>545781669.25575483</v>
      </c>
      <c r="D64" s="181">
        <v>1223000000</v>
      </c>
      <c r="E64" s="182">
        <f>D64-B64-C64</f>
        <v>654218330.74424517</v>
      </c>
      <c r="F64" s="6">
        <v>43363</v>
      </c>
      <c r="G64" s="6">
        <v>43891</v>
      </c>
      <c r="H64" s="3">
        <v>0</v>
      </c>
      <c r="I64" s="3">
        <v>0</v>
      </c>
      <c r="J64" s="3">
        <v>0</v>
      </c>
      <c r="K64" s="3">
        <v>0</v>
      </c>
      <c r="L64" s="11"/>
      <c r="M64" s="3">
        <v>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95">
        <f>SUM(H64:M64)</f>
        <v>0</v>
      </c>
      <c r="AG64" s="195">
        <f>D64-AF64</f>
        <v>1223000000</v>
      </c>
      <c r="AH64" s="11">
        <f>$AG$64*'Milestone %'!K135</f>
        <v>12474600</v>
      </c>
      <c r="AI64" s="11">
        <f>$AG$64*'Milestone %'!L135</f>
        <v>14309100</v>
      </c>
      <c r="AJ64" s="11">
        <f>$AG$64*'Milestone %'!N135</f>
        <v>26539100</v>
      </c>
      <c r="AK64" s="11">
        <f>$AG$64*'Milestone %'!O135</f>
        <v>44884100.000000007</v>
      </c>
      <c r="AL64" s="11">
        <f>$AG$64*'Milestone %'!P135</f>
        <v>57114100</v>
      </c>
      <c r="AM64" s="11">
        <f>$AG$64*'Milestone %'!Q135</f>
        <v>63229100</v>
      </c>
      <c r="AN64" s="11">
        <f>$AG$64*'Milestone %'!S135</f>
        <v>75459100</v>
      </c>
      <c r="AO64" s="11">
        <f>$AG$64*'Milestone %'!T135</f>
        <v>106034100</v>
      </c>
      <c r="AP64" s="11">
        <f>$AG$64*'Milestone %'!U135</f>
        <v>121321600.00000001</v>
      </c>
      <c r="AQ64" s="11">
        <f>$AG$64*'Milestone %'!V135</f>
        <v>133551599.99999999</v>
      </c>
      <c r="AR64" s="11">
        <f>$AG$64*'Milestone %'!X135</f>
        <v>112149100</v>
      </c>
      <c r="AS64" s="11">
        <f>$AG$64*'Milestone %'!Y135</f>
        <v>87689100.000000015</v>
      </c>
      <c r="AT64" s="11">
        <f>$AG$64*'Milestone %'!Z135</f>
        <v>63596000.000000007</v>
      </c>
      <c r="AU64" s="11">
        <f>$AG$64*'Milestone %'!AA135</f>
        <v>51121400.000000007</v>
      </c>
      <c r="AV64" s="11">
        <f>$AG$64*'Milestone %'!AC135</f>
        <v>60171600</v>
      </c>
      <c r="AW64" s="11">
        <f>$AG$64*'Milestone %'!AD135</f>
        <v>66286600</v>
      </c>
      <c r="AX64" s="11">
        <f>$AG$64*'Milestone %'!AE135</f>
        <v>78516600.000000015</v>
      </c>
      <c r="AY64" s="11">
        <f>$AG$64*'Milestone %'!AF135</f>
        <v>48553100</v>
      </c>
      <c r="AZ64" s="201">
        <f>SUM(AH64:AY64)</f>
        <v>1223000000</v>
      </c>
      <c r="BA64" s="202">
        <f>AZ64+AF64</f>
        <v>1223000000</v>
      </c>
      <c r="BB64" s="38">
        <f>BA64-B64</f>
        <v>1200000000</v>
      </c>
    </row>
    <row r="65" spans="1:16371" hidden="1">
      <c r="A65" s="223"/>
      <c r="B65" s="181"/>
      <c r="C65" s="181"/>
      <c r="D65" s="181"/>
      <c r="E65" s="182"/>
      <c r="F65" s="6"/>
      <c r="G65" s="6"/>
      <c r="H65" s="3"/>
      <c r="I65" s="196">
        <f>I64/($B$64+$C$64)</f>
        <v>0</v>
      </c>
      <c r="J65" s="196">
        <f t="shared" ref="J65:AE65" si="73">J64/($B$64+$C$64)</f>
        <v>0</v>
      </c>
      <c r="K65" s="196">
        <f t="shared" si="73"/>
        <v>0</v>
      </c>
      <c r="L65" s="196">
        <f t="shared" si="73"/>
        <v>0</v>
      </c>
      <c r="M65" s="196">
        <f t="shared" si="73"/>
        <v>0</v>
      </c>
      <c r="N65" s="196">
        <f t="shared" si="73"/>
        <v>0</v>
      </c>
      <c r="O65" s="196">
        <f t="shared" si="73"/>
        <v>0</v>
      </c>
      <c r="P65" s="196">
        <f t="shared" si="73"/>
        <v>0</v>
      </c>
      <c r="Q65" s="196">
        <f t="shared" si="73"/>
        <v>0</v>
      </c>
      <c r="R65" s="196">
        <f t="shared" si="73"/>
        <v>0</v>
      </c>
      <c r="S65" s="196">
        <f t="shared" si="73"/>
        <v>0</v>
      </c>
      <c r="T65" s="196">
        <f t="shared" si="73"/>
        <v>0</v>
      </c>
      <c r="U65" s="196">
        <f t="shared" si="73"/>
        <v>0</v>
      </c>
      <c r="V65" s="196">
        <f t="shared" si="73"/>
        <v>0</v>
      </c>
      <c r="W65" s="196">
        <f t="shared" si="73"/>
        <v>0</v>
      </c>
      <c r="X65" s="196">
        <f t="shared" si="73"/>
        <v>0</v>
      </c>
      <c r="Y65" s="196">
        <f t="shared" si="73"/>
        <v>0</v>
      </c>
      <c r="Z65" s="196">
        <f t="shared" si="73"/>
        <v>0</v>
      </c>
      <c r="AA65" s="196">
        <f t="shared" si="73"/>
        <v>0</v>
      </c>
      <c r="AB65" s="196">
        <f t="shared" si="73"/>
        <v>0</v>
      </c>
      <c r="AC65" s="196">
        <f t="shared" si="73"/>
        <v>0</v>
      </c>
      <c r="AD65" s="196">
        <f t="shared" si="73"/>
        <v>0</v>
      </c>
      <c r="AE65" s="196">
        <f t="shared" si="73"/>
        <v>0</v>
      </c>
      <c r="AF65" s="195"/>
      <c r="AG65" s="195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201"/>
      <c r="BA65" s="202"/>
      <c r="BB65" s="38"/>
    </row>
    <row r="66" spans="1:16371">
      <c r="A66" s="223" t="s">
        <v>108</v>
      </c>
      <c r="B66" s="182">
        <v>0</v>
      </c>
      <c r="C66" s="182">
        <v>133879395.56559809</v>
      </c>
      <c r="D66" s="181">
        <v>300000000</v>
      </c>
      <c r="E66" s="182">
        <f>D66-B66-C66</f>
        <v>166120604.43440193</v>
      </c>
      <c r="F66" s="6">
        <v>43363</v>
      </c>
      <c r="G66" s="6">
        <v>44166</v>
      </c>
      <c r="H66" s="3">
        <v>0</v>
      </c>
      <c r="I66" s="3">
        <v>0</v>
      </c>
      <c r="J66" s="3">
        <v>0</v>
      </c>
      <c r="K66" s="3">
        <v>0</v>
      </c>
      <c r="L66" s="11"/>
      <c r="M66" s="3">
        <v>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95">
        <f>SUM(H66:M66)</f>
        <v>0</v>
      </c>
      <c r="AG66" s="195">
        <f>D66-AF66</f>
        <v>300000000</v>
      </c>
      <c r="AH66" s="3"/>
      <c r="AI66" s="3"/>
      <c r="AJ66" s="3"/>
      <c r="AK66" s="3">
        <f>$AG$66*'Milestone %'!O140</f>
        <v>2250000</v>
      </c>
      <c r="AL66" s="3">
        <f>$AG$66*'Milestone %'!P140</f>
        <v>4500000</v>
      </c>
      <c r="AM66" s="3">
        <f>$AG$66*'Milestone %'!Q140</f>
        <v>9750000</v>
      </c>
      <c r="AN66" s="3">
        <f>$AG$66*'Milestone %'!S140</f>
        <v>21000000.000000004</v>
      </c>
      <c r="AO66" s="3">
        <f>$AG$66*'Milestone %'!T140</f>
        <v>28500000</v>
      </c>
      <c r="AP66" s="3">
        <f>$AG$66*'Milestone %'!U140</f>
        <v>32250000</v>
      </c>
      <c r="AQ66" s="3">
        <f>$AG$66*'Milestone %'!V140</f>
        <v>35250000</v>
      </c>
      <c r="AR66" s="3">
        <f>$AG$66*'Milestone %'!X140</f>
        <v>30000000</v>
      </c>
      <c r="AS66" s="3">
        <f>$AG$66*'Milestone %'!Y140</f>
        <v>27000000</v>
      </c>
      <c r="AT66" s="3">
        <f>$AG$66*'Milestone %'!Z140</f>
        <v>24000000</v>
      </c>
      <c r="AU66" s="3">
        <f>$AG$66*'Milestone %'!AA140</f>
        <v>21000000.000000004</v>
      </c>
      <c r="AV66" s="3">
        <f>$AG$66*'Milestone %'!AC140</f>
        <v>17250000</v>
      </c>
      <c r="AW66" s="3">
        <f>$AG$66*'Milestone %'!AD140</f>
        <v>15750000</v>
      </c>
      <c r="AX66" s="3">
        <f>$AG$66*'Milestone %'!AE140</f>
        <v>18750000</v>
      </c>
      <c r="AY66" s="3">
        <f>$AG$66*'Milestone %'!AF140</f>
        <v>12750000</v>
      </c>
      <c r="AZ66" s="201">
        <f>SUM(AI66:AY66)</f>
        <v>300000000</v>
      </c>
      <c r="BA66" s="202">
        <f>AZ66+AF66</f>
        <v>300000000</v>
      </c>
      <c r="BB66" s="2"/>
    </row>
    <row r="67" spans="1:16371" hidden="1">
      <c r="A67" s="220"/>
      <c r="B67" s="185"/>
      <c r="C67" s="185"/>
      <c r="D67" s="187"/>
      <c r="E67" s="185"/>
      <c r="F67" s="81"/>
      <c r="G67" s="81"/>
      <c r="H67" s="83"/>
      <c r="I67" s="199">
        <f>I66/$C$66</f>
        <v>0</v>
      </c>
      <c r="J67" s="199">
        <f t="shared" ref="J67:AE67" si="74">J66/$C$66</f>
        <v>0</v>
      </c>
      <c r="K67" s="199">
        <f t="shared" si="74"/>
        <v>0</v>
      </c>
      <c r="L67" s="199">
        <f t="shared" si="74"/>
        <v>0</v>
      </c>
      <c r="M67" s="199">
        <f t="shared" si="74"/>
        <v>0</v>
      </c>
      <c r="N67" s="199">
        <f t="shared" si="74"/>
        <v>0</v>
      </c>
      <c r="O67" s="199">
        <f t="shared" si="74"/>
        <v>0</v>
      </c>
      <c r="P67" s="199">
        <f t="shared" si="74"/>
        <v>0</v>
      </c>
      <c r="Q67" s="199">
        <f t="shared" si="74"/>
        <v>0</v>
      </c>
      <c r="R67" s="199">
        <f t="shared" si="74"/>
        <v>0</v>
      </c>
      <c r="S67" s="199">
        <f t="shared" si="74"/>
        <v>0</v>
      </c>
      <c r="T67" s="199">
        <f t="shared" si="74"/>
        <v>0</v>
      </c>
      <c r="U67" s="199">
        <f t="shared" si="74"/>
        <v>0</v>
      </c>
      <c r="V67" s="199">
        <f t="shared" si="74"/>
        <v>0</v>
      </c>
      <c r="W67" s="199">
        <f t="shared" si="74"/>
        <v>0</v>
      </c>
      <c r="X67" s="199">
        <f t="shared" si="74"/>
        <v>0</v>
      </c>
      <c r="Y67" s="199">
        <f t="shared" si="74"/>
        <v>0</v>
      </c>
      <c r="Z67" s="199">
        <f t="shared" si="74"/>
        <v>0</v>
      </c>
      <c r="AA67" s="199">
        <f t="shared" si="74"/>
        <v>0</v>
      </c>
      <c r="AB67" s="199">
        <f t="shared" si="74"/>
        <v>0</v>
      </c>
      <c r="AC67" s="199">
        <f t="shared" si="74"/>
        <v>0</v>
      </c>
      <c r="AD67" s="199">
        <f t="shared" si="74"/>
        <v>0</v>
      </c>
      <c r="AE67" s="199">
        <f t="shared" si="74"/>
        <v>0</v>
      </c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3"/>
      <c r="BA67" s="204"/>
      <c r="BB67" s="2"/>
    </row>
    <row r="68" spans="1:16371" hidden="1">
      <c r="A68" s="68" t="s">
        <v>86</v>
      </c>
      <c r="B68" s="183">
        <f>SUM(B64+B66)</f>
        <v>23000000</v>
      </c>
      <c r="C68" s="183">
        <f t="shared" ref="C68:BA68" si="75">SUM(C64+C66)</f>
        <v>679661064.82135296</v>
      </c>
      <c r="D68" s="183">
        <f t="shared" si="75"/>
        <v>1523000000</v>
      </c>
      <c r="E68" s="183">
        <f t="shared" si="75"/>
        <v>820338935.17864704</v>
      </c>
      <c r="F68" s="183"/>
      <c r="G68" s="183"/>
      <c r="H68" s="183">
        <f t="shared" si="75"/>
        <v>0</v>
      </c>
      <c r="I68" s="183">
        <f t="shared" si="75"/>
        <v>0</v>
      </c>
      <c r="J68" s="183">
        <f t="shared" si="75"/>
        <v>0</v>
      </c>
      <c r="K68" s="183">
        <f t="shared" si="75"/>
        <v>0</v>
      </c>
      <c r="L68" s="183">
        <f t="shared" si="75"/>
        <v>0</v>
      </c>
      <c r="M68" s="183">
        <f t="shared" si="75"/>
        <v>0</v>
      </c>
      <c r="N68" s="183">
        <f t="shared" si="75"/>
        <v>0</v>
      </c>
      <c r="O68" s="183">
        <f t="shared" si="75"/>
        <v>0</v>
      </c>
      <c r="P68" s="183">
        <f t="shared" si="75"/>
        <v>0</v>
      </c>
      <c r="Q68" s="183">
        <f t="shared" si="75"/>
        <v>0</v>
      </c>
      <c r="R68" s="183">
        <f t="shared" si="75"/>
        <v>0</v>
      </c>
      <c r="S68" s="183">
        <f t="shared" si="75"/>
        <v>0</v>
      </c>
      <c r="T68" s="183">
        <f t="shared" si="75"/>
        <v>0</v>
      </c>
      <c r="U68" s="183">
        <f t="shared" si="75"/>
        <v>0</v>
      </c>
      <c r="V68" s="183">
        <f t="shared" si="75"/>
        <v>0</v>
      </c>
      <c r="W68" s="183">
        <f t="shared" si="75"/>
        <v>0</v>
      </c>
      <c r="X68" s="183">
        <f t="shared" si="75"/>
        <v>0</v>
      </c>
      <c r="Y68" s="183">
        <f t="shared" si="75"/>
        <v>0</v>
      </c>
      <c r="Z68" s="183">
        <f t="shared" si="75"/>
        <v>0</v>
      </c>
      <c r="AA68" s="183">
        <f t="shared" si="75"/>
        <v>0</v>
      </c>
      <c r="AB68" s="183">
        <f t="shared" si="75"/>
        <v>0</v>
      </c>
      <c r="AC68" s="183">
        <f t="shared" si="75"/>
        <v>0</v>
      </c>
      <c r="AD68" s="183">
        <f t="shared" si="75"/>
        <v>0</v>
      </c>
      <c r="AE68" s="183">
        <f t="shared" si="75"/>
        <v>0</v>
      </c>
      <c r="AF68" s="183">
        <f t="shared" si="75"/>
        <v>0</v>
      </c>
      <c r="AG68" s="183">
        <f t="shared" si="75"/>
        <v>1523000000</v>
      </c>
      <c r="AH68" s="183">
        <f t="shared" si="75"/>
        <v>12474600</v>
      </c>
      <c r="AI68" s="183">
        <f t="shared" si="75"/>
        <v>14309100</v>
      </c>
      <c r="AJ68" s="183">
        <f t="shared" si="75"/>
        <v>26539100</v>
      </c>
      <c r="AK68" s="183">
        <f t="shared" si="75"/>
        <v>47134100.000000007</v>
      </c>
      <c r="AL68" s="183">
        <f t="shared" si="75"/>
        <v>61614100</v>
      </c>
      <c r="AM68" s="183">
        <f t="shared" si="75"/>
        <v>72979100</v>
      </c>
      <c r="AN68" s="183">
        <f t="shared" si="75"/>
        <v>96459100</v>
      </c>
      <c r="AO68" s="183">
        <f t="shared" si="75"/>
        <v>134534100</v>
      </c>
      <c r="AP68" s="183">
        <f t="shared" si="75"/>
        <v>153571600</v>
      </c>
      <c r="AQ68" s="183">
        <f t="shared" si="75"/>
        <v>168801600</v>
      </c>
      <c r="AR68" s="183">
        <f t="shared" si="75"/>
        <v>142149100</v>
      </c>
      <c r="AS68" s="183">
        <f t="shared" si="75"/>
        <v>114689100.00000001</v>
      </c>
      <c r="AT68" s="183">
        <f t="shared" si="75"/>
        <v>87596000</v>
      </c>
      <c r="AU68" s="183">
        <f t="shared" si="75"/>
        <v>72121400.000000015</v>
      </c>
      <c r="AV68" s="183">
        <f t="shared" si="75"/>
        <v>77421600</v>
      </c>
      <c r="AW68" s="183">
        <f t="shared" si="75"/>
        <v>82036600</v>
      </c>
      <c r="AX68" s="183">
        <f t="shared" si="75"/>
        <v>97266600.000000015</v>
      </c>
      <c r="AY68" s="183">
        <f t="shared" si="75"/>
        <v>61303100</v>
      </c>
      <c r="AZ68" s="183">
        <f t="shared" si="75"/>
        <v>1523000000</v>
      </c>
      <c r="BA68" s="183">
        <f t="shared" si="75"/>
        <v>1523000000</v>
      </c>
      <c r="BB68" s="2"/>
      <c r="HF68" s="59"/>
      <c r="HG68" s="60"/>
      <c r="HH68" s="60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70"/>
      <c r="IH68" s="71"/>
      <c r="II68" s="72"/>
      <c r="IJ68" s="68" t="s">
        <v>86</v>
      </c>
      <c r="IK68" s="61">
        <f>SUM(IM54:IM66)</f>
        <v>0</v>
      </c>
      <c r="IL68" s="61"/>
      <c r="IM68" s="62"/>
      <c r="IN68" s="62"/>
      <c r="IO68" s="63"/>
      <c r="IP68" s="63"/>
      <c r="IQ68" s="63"/>
      <c r="IR68" s="62"/>
      <c r="IS68" s="64"/>
      <c r="IT68" s="65"/>
      <c r="IU68" s="66"/>
      <c r="IV68" s="66"/>
      <c r="IW68" s="66"/>
      <c r="IX68" s="67"/>
      <c r="IY68" s="59"/>
      <c r="IZ68" s="59"/>
      <c r="JA68" s="59"/>
      <c r="JB68" s="59"/>
      <c r="JC68" s="59"/>
      <c r="JD68" s="59"/>
      <c r="JE68" s="59"/>
      <c r="JF68" s="59"/>
      <c r="JG68" s="59"/>
      <c r="JH68" s="59"/>
      <c r="JI68" s="59"/>
      <c r="JJ68" s="59"/>
      <c r="JK68" s="59"/>
      <c r="JL68" s="59"/>
      <c r="JM68" s="59"/>
      <c r="JN68" s="59"/>
      <c r="JO68" s="59"/>
      <c r="JP68" s="59"/>
      <c r="JQ68" s="59"/>
      <c r="JR68" s="59"/>
      <c r="JS68" s="60"/>
      <c r="JT68" s="60"/>
      <c r="JU68" s="69"/>
      <c r="JV68" s="69"/>
      <c r="JW68" s="69"/>
      <c r="JX68" s="69"/>
      <c r="JY68" s="69"/>
      <c r="JZ68" s="69"/>
      <c r="KA68" s="69"/>
      <c r="KB68" s="69"/>
      <c r="KC68" s="69"/>
      <c r="KD68" s="69"/>
      <c r="KE68" s="69"/>
      <c r="KF68" s="69"/>
      <c r="KG68" s="69"/>
      <c r="KH68" s="69"/>
      <c r="KI68" s="69"/>
      <c r="KJ68" s="69"/>
      <c r="KK68" s="69"/>
      <c r="KL68" s="69"/>
      <c r="KM68" s="69"/>
      <c r="KN68" s="69"/>
      <c r="KO68" s="69"/>
      <c r="KP68" s="69"/>
      <c r="KQ68" s="69"/>
      <c r="KR68" s="69"/>
      <c r="KS68" s="70"/>
      <c r="KT68" s="71"/>
      <c r="KU68" s="72"/>
      <c r="KV68" s="68" t="s">
        <v>86</v>
      </c>
      <c r="KW68" s="61">
        <f>SUM(KY54:KY66)</f>
        <v>0</v>
      </c>
      <c r="KX68" s="61"/>
      <c r="KY68" s="62"/>
      <c r="KZ68" s="62"/>
      <c r="LA68" s="63"/>
      <c r="LB68" s="63"/>
      <c r="LC68" s="63"/>
      <c r="LD68" s="62"/>
      <c r="LE68" s="64"/>
      <c r="LF68" s="65"/>
      <c r="LG68" s="66"/>
      <c r="LH68" s="66"/>
      <c r="LI68" s="66"/>
      <c r="LJ68" s="67"/>
      <c r="LK68" s="59"/>
      <c r="LL68" s="59"/>
      <c r="LM68" s="59"/>
      <c r="LN68" s="59"/>
      <c r="LO68" s="59"/>
      <c r="LP68" s="59"/>
      <c r="LQ68" s="59"/>
      <c r="LR68" s="59"/>
      <c r="LS68" s="59"/>
      <c r="LT68" s="59"/>
      <c r="LU68" s="59"/>
      <c r="LV68" s="59"/>
      <c r="LW68" s="59"/>
      <c r="LX68" s="59"/>
      <c r="LY68" s="59"/>
      <c r="LZ68" s="59"/>
      <c r="MA68" s="59"/>
      <c r="MB68" s="59"/>
      <c r="MC68" s="59"/>
      <c r="MD68" s="59"/>
      <c r="ME68" s="60"/>
      <c r="MF68" s="60"/>
      <c r="MG68" s="69"/>
      <c r="MH68" s="69"/>
      <c r="MI68" s="69"/>
      <c r="MJ68" s="69"/>
      <c r="MK68" s="69"/>
      <c r="ML68" s="69"/>
      <c r="MM68" s="69"/>
      <c r="MN68" s="69"/>
      <c r="MO68" s="69"/>
      <c r="MP68" s="69"/>
      <c r="MQ68" s="69"/>
      <c r="MR68" s="69"/>
      <c r="MS68" s="69"/>
      <c r="MT68" s="69"/>
      <c r="MU68" s="69"/>
      <c r="MV68" s="69"/>
      <c r="MW68" s="69"/>
      <c r="MX68" s="69"/>
      <c r="MY68" s="69"/>
      <c r="MZ68" s="69"/>
      <c r="NA68" s="69"/>
      <c r="NB68" s="69"/>
      <c r="NC68" s="69"/>
      <c r="ND68" s="69"/>
      <c r="NE68" s="70"/>
      <c r="NF68" s="71"/>
      <c r="NG68" s="72"/>
      <c r="NH68" s="68" t="s">
        <v>86</v>
      </c>
      <c r="NI68" s="61">
        <f>SUM(NK54:NK66)</f>
        <v>0</v>
      </c>
      <c r="NJ68" s="61"/>
      <c r="NK68" s="62"/>
      <c r="NL68" s="62"/>
      <c r="NM68" s="63"/>
      <c r="NN68" s="63"/>
      <c r="NO68" s="63"/>
      <c r="NP68" s="62"/>
      <c r="NQ68" s="64"/>
      <c r="NR68" s="65"/>
      <c r="NS68" s="66"/>
      <c r="NT68" s="66"/>
      <c r="NU68" s="66"/>
      <c r="NV68" s="67"/>
      <c r="NW68" s="59"/>
      <c r="NX68" s="59"/>
      <c r="NY68" s="59"/>
      <c r="NZ68" s="59"/>
      <c r="OA68" s="59"/>
      <c r="OB68" s="59"/>
      <c r="OC68" s="59"/>
      <c r="OD68" s="59"/>
      <c r="OE68" s="59"/>
      <c r="OF68" s="59"/>
      <c r="OG68" s="59"/>
      <c r="OH68" s="59"/>
      <c r="OI68" s="59"/>
      <c r="OJ68" s="59"/>
      <c r="OK68" s="59"/>
      <c r="OL68" s="59"/>
      <c r="OM68" s="59"/>
      <c r="ON68" s="59"/>
      <c r="OO68" s="59"/>
      <c r="OP68" s="59"/>
      <c r="OQ68" s="60"/>
      <c r="OR68" s="60"/>
      <c r="OS68" s="69"/>
      <c r="OT68" s="69"/>
      <c r="OU68" s="69"/>
      <c r="OV68" s="69"/>
      <c r="OW68" s="69"/>
      <c r="OX68" s="69"/>
      <c r="OY68" s="69"/>
      <c r="OZ68" s="69"/>
      <c r="PA68" s="69"/>
      <c r="PB68" s="69"/>
      <c r="PC68" s="69"/>
      <c r="PD68" s="69"/>
      <c r="PE68" s="69"/>
      <c r="PF68" s="69"/>
      <c r="PG68" s="69"/>
      <c r="PH68" s="69"/>
      <c r="PI68" s="69"/>
      <c r="PJ68" s="69"/>
      <c r="PK68" s="69"/>
      <c r="PL68" s="69"/>
      <c r="PM68" s="69"/>
      <c r="PN68" s="69"/>
      <c r="PO68" s="69"/>
      <c r="PP68" s="69"/>
      <c r="PQ68" s="70"/>
      <c r="PR68" s="71"/>
      <c r="PS68" s="72"/>
      <c r="PT68" s="68" t="s">
        <v>86</v>
      </c>
      <c r="PU68" s="61">
        <f>SUM(PW54:PW66)</f>
        <v>0</v>
      </c>
      <c r="PV68" s="61"/>
      <c r="PW68" s="62"/>
      <c r="PX68" s="62"/>
      <c r="PY68" s="63"/>
      <c r="PZ68" s="63"/>
      <c r="QA68" s="63"/>
      <c r="QB68" s="62"/>
      <c r="QC68" s="64"/>
      <c r="QD68" s="65"/>
      <c r="QE68" s="66"/>
      <c r="QF68" s="66"/>
      <c r="QG68" s="66"/>
      <c r="QH68" s="67"/>
      <c r="QI68" s="59"/>
      <c r="QJ68" s="59"/>
      <c r="QK68" s="59"/>
      <c r="QL68" s="59"/>
      <c r="QM68" s="59"/>
      <c r="QN68" s="59"/>
      <c r="QO68" s="59"/>
      <c r="QP68" s="59"/>
      <c r="QQ68" s="59"/>
      <c r="QR68" s="59"/>
      <c r="QS68" s="59"/>
      <c r="QT68" s="59"/>
      <c r="QU68" s="59"/>
      <c r="QV68" s="59"/>
      <c r="QW68" s="59"/>
      <c r="QX68" s="59"/>
      <c r="QY68" s="59"/>
      <c r="QZ68" s="59"/>
      <c r="RA68" s="59"/>
      <c r="RB68" s="59"/>
      <c r="RC68" s="60"/>
      <c r="RD68" s="60"/>
      <c r="RE68" s="69"/>
      <c r="RF68" s="69"/>
      <c r="RG68" s="69"/>
      <c r="RH68" s="69"/>
      <c r="RI68" s="69"/>
      <c r="RJ68" s="69"/>
      <c r="RK68" s="69"/>
      <c r="RL68" s="69"/>
      <c r="RM68" s="69"/>
      <c r="RN68" s="69"/>
      <c r="RO68" s="69"/>
      <c r="RP68" s="69"/>
      <c r="RQ68" s="69"/>
      <c r="RR68" s="69"/>
      <c r="RS68" s="69"/>
      <c r="RT68" s="69"/>
      <c r="RU68" s="69"/>
      <c r="RV68" s="69"/>
      <c r="RW68" s="69"/>
      <c r="RX68" s="69"/>
      <c r="RY68" s="69"/>
      <c r="RZ68" s="69"/>
      <c r="SA68" s="69"/>
      <c r="SB68" s="69"/>
      <c r="SC68" s="70"/>
      <c r="SD68" s="71"/>
      <c r="SE68" s="72"/>
      <c r="SF68" s="68" t="s">
        <v>86</v>
      </c>
      <c r="SG68" s="61">
        <f>SUM(SI54:SI66)</f>
        <v>0</v>
      </c>
      <c r="SH68" s="61"/>
      <c r="SI68" s="62"/>
      <c r="SJ68" s="62"/>
      <c r="SK68" s="63"/>
      <c r="SL68" s="63"/>
      <c r="SM68" s="63"/>
      <c r="SN68" s="62"/>
      <c r="SO68" s="64"/>
      <c r="SP68" s="65"/>
      <c r="SQ68" s="66"/>
      <c r="SR68" s="66"/>
      <c r="SS68" s="66"/>
      <c r="ST68" s="67"/>
      <c r="SU68" s="59"/>
      <c r="SV68" s="59"/>
      <c r="SW68" s="59"/>
      <c r="SX68" s="59"/>
      <c r="SY68" s="59"/>
      <c r="SZ68" s="59"/>
      <c r="TA68" s="59"/>
      <c r="TB68" s="59"/>
      <c r="TC68" s="59"/>
      <c r="TD68" s="59"/>
      <c r="TE68" s="59"/>
      <c r="TF68" s="59"/>
      <c r="TG68" s="59"/>
      <c r="TH68" s="59"/>
      <c r="TI68" s="59"/>
      <c r="TJ68" s="59"/>
      <c r="TK68" s="59"/>
      <c r="TL68" s="59"/>
      <c r="TM68" s="59"/>
      <c r="TN68" s="59"/>
      <c r="TO68" s="60"/>
      <c r="TP68" s="60"/>
      <c r="TQ68" s="69"/>
      <c r="TR68" s="69"/>
      <c r="TS68" s="69"/>
      <c r="TT68" s="69"/>
      <c r="TU68" s="69"/>
      <c r="TV68" s="69"/>
      <c r="TW68" s="69"/>
      <c r="TX68" s="69"/>
      <c r="TY68" s="69"/>
      <c r="TZ68" s="69"/>
      <c r="UA68" s="69"/>
      <c r="UB68" s="69"/>
      <c r="UC68" s="69"/>
      <c r="UD68" s="69"/>
      <c r="UE68" s="69"/>
      <c r="UF68" s="69"/>
      <c r="UG68" s="69"/>
      <c r="UH68" s="69"/>
      <c r="UI68" s="69"/>
      <c r="UJ68" s="69"/>
      <c r="UK68" s="69"/>
      <c r="UL68" s="69"/>
      <c r="UM68" s="69"/>
      <c r="UN68" s="69"/>
      <c r="UO68" s="70"/>
      <c r="UP68" s="71"/>
      <c r="UQ68" s="72"/>
      <c r="UR68" s="68" t="s">
        <v>86</v>
      </c>
      <c r="US68" s="61">
        <f>SUM(UU54:UU66)</f>
        <v>0</v>
      </c>
      <c r="UT68" s="61"/>
      <c r="UU68" s="62"/>
      <c r="UV68" s="62"/>
      <c r="UW68" s="63"/>
      <c r="UX68" s="63"/>
      <c r="UY68" s="63"/>
      <c r="UZ68" s="62"/>
      <c r="VA68" s="64"/>
      <c r="VB68" s="65"/>
      <c r="VC68" s="66"/>
      <c r="VD68" s="66"/>
      <c r="VE68" s="66"/>
      <c r="VF68" s="67"/>
      <c r="VG68" s="59"/>
      <c r="VH68" s="59"/>
      <c r="VI68" s="59"/>
      <c r="VJ68" s="59"/>
      <c r="VK68" s="59"/>
      <c r="VL68" s="59"/>
      <c r="VM68" s="59"/>
      <c r="VN68" s="59"/>
      <c r="VO68" s="59"/>
      <c r="VP68" s="59"/>
      <c r="VQ68" s="59"/>
      <c r="VR68" s="59"/>
      <c r="VS68" s="59"/>
      <c r="VT68" s="59"/>
      <c r="VU68" s="59"/>
      <c r="VV68" s="59"/>
      <c r="VW68" s="59"/>
      <c r="VX68" s="59"/>
      <c r="VY68" s="59"/>
      <c r="VZ68" s="59"/>
      <c r="WA68" s="60"/>
      <c r="WB68" s="60"/>
      <c r="WC68" s="69"/>
      <c r="WD68" s="69"/>
      <c r="WE68" s="69"/>
      <c r="WF68" s="69"/>
      <c r="WG68" s="69"/>
      <c r="WH68" s="69"/>
      <c r="WI68" s="69"/>
      <c r="WJ68" s="69"/>
      <c r="WK68" s="69"/>
      <c r="WL68" s="69"/>
      <c r="WM68" s="69"/>
      <c r="WN68" s="69"/>
      <c r="WO68" s="69"/>
      <c r="WP68" s="69"/>
      <c r="WQ68" s="69"/>
      <c r="WR68" s="69"/>
      <c r="WS68" s="69"/>
      <c r="WT68" s="69"/>
      <c r="WU68" s="69"/>
      <c r="WV68" s="69"/>
      <c r="WW68" s="69"/>
      <c r="WX68" s="69"/>
      <c r="WY68" s="69"/>
      <c r="WZ68" s="69"/>
      <c r="XA68" s="70"/>
      <c r="XB68" s="71"/>
      <c r="XC68" s="72"/>
      <c r="XD68" s="68" t="s">
        <v>86</v>
      </c>
      <c r="XE68" s="61">
        <f>SUM(XG54:XG66)</f>
        <v>0</v>
      </c>
      <c r="XF68" s="61"/>
      <c r="XG68" s="62"/>
      <c r="XH68" s="62"/>
      <c r="XI68" s="63"/>
      <c r="XJ68" s="63"/>
      <c r="XK68" s="63"/>
      <c r="XL68" s="62"/>
      <c r="XM68" s="64"/>
      <c r="XN68" s="65"/>
      <c r="XO68" s="66"/>
      <c r="XP68" s="66"/>
      <c r="XQ68" s="66"/>
      <c r="XR68" s="67"/>
      <c r="XS68" s="59"/>
      <c r="XT68" s="59"/>
      <c r="XU68" s="59"/>
      <c r="XV68" s="59"/>
      <c r="XW68" s="59"/>
      <c r="XX68" s="59"/>
      <c r="XY68" s="59"/>
      <c r="XZ68" s="59"/>
      <c r="YA68" s="59"/>
      <c r="YB68" s="59"/>
      <c r="YC68" s="59"/>
      <c r="YD68" s="59"/>
      <c r="YE68" s="59"/>
      <c r="YF68" s="59"/>
      <c r="YG68" s="59"/>
      <c r="YH68" s="59"/>
      <c r="YI68" s="59"/>
      <c r="YJ68" s="59"/>
      <c r="YK68" s="59"/>
      <c r="YL68" s="59"/>
      <c r="YM68" s="60"/>
      <c r="YN68" s="60"/>
      <c r="YO68" s="69"/>
      <c r="YP68" s="69"/>
      <c r="YQ68" s="69"/>
      <c r="YR68" s="69"/>
      <c r="YS68" s="69"/>
      <c r="YT68" s="69"/>
      <c r="YU68" s="69"/>
      <c r="YV68" s="69"/>
      <c r="YW68" s="69"/>
      <c r="YX68" s="69"/>
      <c r="YY68" s="69"/>
      <c r="YZ68" s="69"/>
      <c r="ZA68" s="69"/>
      <c r="ZB68" s="69"/>
      <c r="ZC68" s="69"/>
      <c r="ZD68" s="69"/>
      <c r="ZE68" s="69"/>
      <c r="ZF68" s="69"/>
      <c r="ZG68" s="69"/>
      <c r="ZH68" s="69"/>
      <c r="ZI68" s="69"/>
      <c r="ZJ68" s="69"/>
      <c r="ZK68" s="69"/>
      <c r="ZL68" s="69"/>
      <c r="ZM68" s="70"/>
      <c r="ZN68" s="71"/>
      <c r="ZO68" s="72"/>
      <c r="ZP68" s="68" t="s">
        <v>86</v>
      </c>
      <c r="ZQ68" s="61">
        <f>SUM(ZS54:ZS66)</f>
        <v>0</v>
      </c>
      <c r="ZR68" s="61"/>
      <c r="ZS68" s="62"/>
      <c r="ZT68" s="62"/>
      <c r="ZU68" s="63"/>
      <c r="ZV68" s="63"/>
      <c r="ZW68" s="63"/>
      <c r="ZX68" s="62"/>
      <c r="ZY68" s="64"/>
      <c r="ZZ68" s="65"/>
      <c r="AAA68" s="66"/>
      <c r="AAB68" s="66"/>
      <c r="AAC68" s="66"/>
      <c r="AAD68" s="67"/>
      <c r="AAE68" s="59"/>
      <c r="AAF68" s="59"/>
      <c r="AAG68" s="59"/>
      <c r="AAH68" s="59"/>
      <c r="AAI68" s="59"/>
      <c r="AAJ68" s="59"/>
      <c r="AAK68" s="59"/>
      <c r="AAL68" s="59"/>
      <c r="AAM68" s="59"/>
      <c r="AAN68" s="59"/>
      <c r="AAO68" s="59"/>
      <c r="AAP68" s="59"/>
      <c r="AAQ68" s="59"/>
      <c r="AAR68" s="59"/>
      <c r="AAS68" s="59"/>
      <c r="AAT68" s="59"/>
      <c r="AAU68" s="59"/>
      <c r="AAV68" s="59"/>
      <c r="AAW68" s="59"/>
      <c r="AAX68" s="59"/>
      <c r="AAY68" s="60"/>
      <c r="AAZ68" s="60"/>
      <c r="ABA68" s="69"/>
      <c r="ABB68" s="69"/>
      <c r="ABC68" s="69"/>
      <c r="ABD68" s="69"/>
      <c r="ABE68" s="69"/>
      <c r="ABF68" s="69"/>
      <c r="ABG68" s="69"/>
      <c r="ABH68" s="69"/>
      <c r="ABI68" s="69"/>
      <c r="ABJ68" s="69"/>
      <c r="ABK68" s="69"/>
      <c r="ABL68" s="69"/>
      <c r="ABM68" s="69"/>
      <c r="ABN68" s="69"/>
      <c r="ABO68" s="69"/>
      <c r="ABP68" s="69"/>
      <c r="ABQ68" s="69"/>
      <c r="ABR68" s="69"/>
      <c r="ABS68" s="69"/>
      <c r="ABT68" s="69"/>
      <c r="ABU68" s="69"/>
      <c r="ABV68" s="69"/>
      <c r="ABW68" s="69"/>
      <c r="ABX68" s="69"/>
      <c r="ABY68" s="70"/>
      <c r="ABZ68" s="71"/>
      <c r="ACA68" s="72"/>
      <c r="ACB68" s="68" t="s">
        <v>86</v>
      </c>
      <c r="ACC68" s="61">
        <f>SUM(ACE54:ACE66)</f>
        <v>0</v>
      </c>
      <c r="ACD68" s="61"/>
      <c r="ACE68" s="62"/>
      <c r="ACF68" s="62"/>
      <c r="ACG68" s="63"/>
      <c r="ACH68" s="63"/>
      <c r="ACI68" s="63"/>
      <c r="ACJ68" s="62"/>
      <c r="ACK68" s="64"/>
      <c r="ACL68" s="65"/>
      <c r="ACM68" s="66"/>
      <c r="ACN68" s="66"/>
      <c r="ACO68" s="66"/>
      <c r="ACP68" s="67"/>
      <c r="ACQ68" s="59"/>
      <c r="ACR68" s="59"/>
      <c r="ACS68" s="59"/>
      <c r="ACT68" s="59"/>
      <c r="ACU68" s="59"/>
      <c r="ACV68" s="59"/>
      <c r="ACW68" s="59"/>
      <c r="ACX68" s="59"/>
      <c r="ACY68" s="59"/>
      <c r="ACZ68" s="59"/>
      <c r="ADA68" s="59"/>
      <c r="ADB68" s="59"/>
      <c r="ADC68" s="59"/>
      <c r="ADD68" s="59"/>
      <c r="ADE68" s="59"/>
      <c r="ADF68" s="59"/>
      <c r="ADG68" s="59"/>
      <c r="ADH68" s="59"/>
      <c r="ADI68" s="59"/>
      <c r="ADJ68" s="59"/>
      <c r="ADK68" s="60"/>
      <c r="ADL68" s="60"/>
      <c r="ADM68" s="69"/>
      <c r="ADN68" s="69"/>
      <c r="ADO68" s="69"/>
      <c r="ADP68" s="69"/>
      <c r="ADQ68" s="69"/>
      <c r="ADR68" s="69"/>
      <c r="ADS68" s="69"/>
      <c r="ADT68" s="69"/>
      <c r="ADU68" s="69"/>
      <c r="ADV68" s="69"/>
      <c r="ADW68" s="69"/>
      <c r="ADX68" s="69"/>
      <c r="ADY68" s="69"/>
      <c r="ADZ68" s="69"/>
      <c r="AEA68" s="69"/>
      <c r="AEB68" s="69"/>
      <c r="AEC68" s="69"/>
      <c r="AED68" s="69"/>
      <c r="AEE68" s="69"/>
      <c r="AEF68" s="69"/>
      <c r="AEG68" s="69"/>
      <c r="AEH68" s="69"/>
      <c r="AEI68" s="69"/>
      <c r="AEJ68" s="69"/>
      <c r="AEK68" s="70"/>
      <c r="AEL68" s="71"/>
      <c r="AEM68" s="72"/>
      <c r="AEN68" s="68" t="s">
        <v>86</v>
      </c>
      <c r="AEO68" s="61">
        <f>SUM(AEQ54:AEQ66)</f>
        <v>0</v>
      </c>
      <c r="AEP68" s="61"/>
      <c r="AEQ68" s="62"/>
      <c r="AER68" s="62"/>
      <c r="AES68" s="63"/>
      <c r="AET68" s="63"/>
      <c r="AEU68" s="63"/>
      <c r="AEV68" s="62"/>
      <c r="AEW68" s="64"/>
      <c r="AEX68" s="65"/>
      <c r="AEY68" s="66"/>
      <c r="AEZ68" s="66"/>
      <c r="AFA68" s="66"/>
      <c r="AFB68" s="67"/>
      <c r="AFC68" s="59"/>
      <c r="AFD68" s="59"/>
      <c r="AFE68" s="59"/>
      <c r="AFF68" s="59"/>
      <c r="AFG68" s="59"/>
      <c r="AFH68" s="59"/>
      <c r="AFI68" s="59"/>
      <c r="AFJ68" s="59"/>
      <c r="AFK68" s="59"/>
      <c r="AFL68" s="59"/>
      <c r="AFM68" s="59"/>
      <c r="AFN68" s="59"/>
      <c r="AFO68" s="59"/>
      <c r="AFP68" s="59"/>
      <c r="AFQ68" s="59"/>
      <c r="AFR68" s="59"/>
      <c r="AFS68" s="59"/>
      <c r="AFT68" s="59"/>
      <c r="AFU68" s="59"/>
      <c r="AFV68" s="59"/>
      <c r="AFW68" s="60"/>
      <c r="AFX68" s="60"/>
      <c r="AFY68" s="69"/>
      <c r="AFZ68" s="69"/>
      <c r="AGA68" s="69"/>
      <c r="AGB68" s="69"/>
      <c r="AGC68" s="69"/>
      <c r="AGD68" s="69"/>
      <c r="AGE68" s="69"/>
      <c r="AGF68" s="69"/>
      <c r="AGG68" s="69"/>
      <c r="AGH68" s="69"/>
      <c r="AGI68" s="69"/>
      <c r="AGJ68" s="69"/>
      <c r="AGK68" s="69"/>
      <c r="AGL68" s="69"/>
      <c r="AGM68" s="69"/>
      <c r="AGN68" s="69"/>
      <c r="AGO68" s="69"/>
      <c r="AGP68" s="69"/>
      <c r="AGQ68" s="69"/>
      <c r="AGR68" s="69"/>
      <c r="AGS68" s="69"/>
      <c r="AGT68" s="69"/>
      <c r="AGU68" s="69"/>
      <c r="AGV68" s="69"/>
      <c r="AGW68" s="70"/>
      <c r="AGX68" s="71"/>
      <c r="AGY68" s="72"/>
      <c r="AGZ68" s="68" t="s">
        <v>86</v>
      </c>
      <c r="AHA68" s="61">
        <f>SUM(AHC54:AHC66)</f>
        <v>0</v>
      </c>
      <c r="AHB68" s="61"/>
      <c r="AHC68" s="62"/>
      <c r="AHD68" s="62"/>
      <c r="AHE68" s="63"/>
      <c r="AHF68" s="63"/>
      <c r="AHG68" s="63"/>
      <c r="AHH68" s="62"/>
      <c r="AHI68" s="64"/>
      <c r="AHJ68" s="65"/>
      <c r="AHK68" s="66"/>
      <c r="AHL68" s="66"/>
      <c r="AHM68" s="66"/>
      <c r="AHN68" s="67"/>
      <c r="AHO68" s="59"/>
      <c r="AHP68" s="59"/>
      <c r="AHQ68" s="59"/>
      <c r="AHR68" s="59"/>
      <c r="AHS68" s="59"/>
      <c r="AHT68" s="59"/>
      <c r="AHU68" s="59"/>
      <c r="AHV68" s="59"/>
      <c r="AHW68" s="59"/>
      <c r="AHX68" s="59"/>
      <c r="AHY68" s="59"/>
      <c r="AHZ68" s="59"/>
      <c r="AIA68" s="59"/>
      <c r="AIB68" s="59"/>
      <c r="AIC68" s="59"/>
      <c r="AID68" s="59"/>
      <c r="AIE68" s="59"/>
      <c r="AIF68" s="59"/>
      <c r="AIG68" s="59"/>
      <c r="AIH68" s="59"/>
      <c r="AII68" s="60"/>
      <c r="AIJ68" s="60"/>
      <c r="AIK68" s="69"/>
      <c r="AIL68" s="69"/>
      <c r="AIM68" s="69"/>
      <c r="AIN68" s="69"/>
      <c r="AIO68" s="69"/>
      <c r="AIP68" s="69"/>
      <c r="AIQ68" s="69"/>
      <c r="AIR68" s="69"/>
      <c r="AIS68" s="69"/>
      <c r="AIT68" s="69"/>
      <c r="AIU68" s="69"/>
      <c r="AIV68" s="69"/>
      <c r="AIW68" s="69"/>
      <c r="AIX68" s="69"/>
      <c r="AIY68" s="69"/>
      <c r="AIZ68" s="69"/>
      <c r="AJA68" s="69"/>
      <c r="AJB68" s="69"/>
      <c r="AJC68" s="69"/>
      <c r="AJD68" s="69"/>
      <c r="AJE68" s="69"/>
      <c r="AJF68" s="69"/>
      <c r="AJG68" s="69"/>
      <c r="AJH68" s="69"/>
      <c r="AJI68" s="70"/>
      <c r="AJJ68" s="71"/>
      <c r="AJK68" s="72"/>
      <c r="AJL68" s="68" t="s">
        <v>86</v>
      </c>
      <c r="AJM68" s="61">
        <f>SUM(AJO54:AJO66)</f>
        <v>0</v>
      </c>
      <c r="AJN68" s="61"/>
      <c r="AJO68" s="62"/>
      <c r="AJP68" s="62"/>
      <c r="AJQ68" s="63"/>
      <c r="AJR68" s="63"/>
      <c r="AJS68" s="63"/>
      <c r="AJT68" s="62"/>
      <c r="AJU68" s="64"/>
      <c r="AJV68" s="65"/>
      <c r="AJW68" s="66"/>
      <c r="AJX68" s="66"/>
      <c r="AJY68" s="66"/>
      <c r="AJZ68" s="67"/>
      <c r="AKA68" s="59"/>
      <c r="AKB68" s="59"/>
      <c r="AKC68" s="59"/>
      <c r="AKD68" s="59"/>
      <c r="AKE68" s="59"/>
      <c r="AKF68" s="59"/>
      <c r="AKG68" s="59"/>
      <c r="AKH68" s="59"/>
      <c r="AKI68" s="59"/>
      <c r="AKJ68" s="59"/>
      <c r="AKK68" s="59"/>
      <c r="AKL68" s="59"/>
      <c r="AKM68" s="59"/>
      <c r="AKN68" s="59"/>
      <c r="AKO68" s="59"/>
      <c r="AKP68" s="59"/>
      <c r="AKQ68" s="59"/>
      <c r="AKR68" s="59"/>
      <c r="AKS68" s="59"/>
      <c r="AKT68" s="59"/>
      <c r="AKU68" s="60"/>
      <c r="AKV68" s="60"/>
      <c r="AKW68" s="69"/>
      <c r="AKX68" s="69"/>
      <c r="AKY68" s="69"/>
      <c r="AKZ68" s="69"/>
      <c r="ALA68" s="69"/>
      <c r="ALB68" s="69"/>
      <c r="ALC68" s="69"/>
      <c r="ALD68" s="69"/>
      <c r="ALE68" s="69"/>
      <c r="ALF68" s="69"/>
      <c r="ALG68" s="69"/>
      <c r="ALH68" s="69"/>
      <c r="ALI68" s="69"/>
      <c r="ALJ68" s="69"/>
      <c r="ALK68" s="69"/>
      <c r="ALL68" s="69"/>
      <c r="ALM68" s="69"/>
      <c r="ALN68" s="69"/>
      <c r="ALO68" s="69"/>
      <c r="ALP68" s="69"/>
      <c r="ALQ68" s="69"/>
      <c r="ALR68" s="69"/>
      <c r="ALS68" s="69"/>
      <c r="ALT68" s="69"/>
      <c r="ALU68" s="70"/>
      <c r="ALV68" s="71"/>
      <c r="ALW68" s="72"/>
      <c r="ALX68" s="68" t="s">
        <v>86</v>
      </c>
      <c r="ALY68" s="61">
        <f>SUM(AMA54:AMA66)</f>
        <v>0</v>
      </c>
      <c r="ALZ68" s="61"/>
      <c r="AMA68" s="62"/>
      <c r="AMB68" s="62"/>
      <c r="AMC68" s="63"/>
      <c r="AMD68" s="63"/>
      <c r="AME68" s="63"/>
      <c r="AMF68" s="62"/>
      <c r="AMG68" s="64"/>
      <c r="AMH68" s="65"/>
      <c r="AMI68" s="66"/>
      <c r="AMJ68" s="66"/>
      <c r="AMK68" s="66"/>
      <c r="AML68" s="67"/>
      <c r="AMM68" s="59"/>
      <c r="AMN68" s="59"/>
      <c r="AMO68" s="59"/>
      <c r="AMP68" s="59"/>
      <c r="AMQ68" s="59"/>
      <c r="AMR68" s="59"/>
      <c r="AMS68" s="59"/>
      <c r="AMT68" s="59"/>
      <c r="AMU68" s="59"/>
      <c r="AMV68" s="59"/>
      <c r="AMW68" s="59"/>
      <c r="AMX68" s="59"/>
      <c r="AMY68" s="59"/>
      <c r="AMZ68" s="59"/>
      <c r="ANA68" s="59"/>
      <c r="ANB68" s="59"/>
      <c r="ANC68" s="59"/>
      <c r="AND68" s="59"/>
      <c r="ANE68" s="59"/>
      <c r="ANF68" s="59"/>
      <c r="ANG68" s="60"/>
      <c r="ANH68" s="60"/>
      <c r="ANI68" s="69"/>
      <c r="ANJ68" s="69"/>
      <c r="ANK68" s="69"/>
      <c r="ANL68" s="69"/>
      <c r="ANM68" s="69"/>
      <c r="ANN68" s="69"/>
      <c r="ANO68" s="69"/>
      <c r="ANP68" s="69"/>
      <c r="ANQ68" s="69"/>
      <c r="ANR68" s="69"/>
      <c r="ANS68" s="69"/>
      <c r="ANT68" s="69"/>
      <c r="ANU68" s="69"/>
      <c r="ANV68" s="69"/>
      <c r="ANW68" s="69"/>
      <c r="ANX68" s="69"/>
      <c r="ANY68" s="69"/>
      <c r="ANZ68" s="69"/>
      <c r="AOA68" s="69"/>
      <c r="AOB68" s="69"/>
      <c r="AOC68" s="69"/>
      <c r="AOD68" s="69"/>
      <c r="AOE68" s="69"/>
      <c r="AOF68" s="69"/>
      <c r="AOG68" s="70"/>
      <c r="AOH68" s="71"/>
      <c r="AOI68" s="72"/>
      <c r="AOJ68" s="68" t="s">
        <v>86</v>
      </c>
      <c r="AOK68" s="61">
        <f>SUM(AOM54:AOM66)</f>
        <v>0</v>
      </c>
      <c r="AOL68" s="61"/>
      <c r="AOM68" s="62"/>
      <c r="AON68" s="62"/>
      <c r="AOO68" s="63"/>
      <c r="AOP68" s="63"/>
      <c r="AOQ68" s="63"/>
      <c r="AOR68" s="62"/>
      <c r="AOS68" s="64"/>
      <c r="AOT68" s="65"/>
      <c r="AOU68" s="66"/>
      <c r="AOV68" s="66"/>
      <c r="AOW68" s="66"/>
      <c r="AOX68" s="67"/>
      <c r="AOY68" s="59"/>
      <c r="AOZ68" s="59"/>
      <c r="APA68" s="59"/>
      <c r="APB68" s="59"/>
      <c r="APC68" s="59"/>
      <c r="APD68" s="59"/>
      <c r="APE68" s="59"/>
      <c r="APF68" s="59"/>
      <c r="APG68" s="59"/>
      <c r="APH68" s="59"/>
      <c r="API68" s="59"/>
      <c r="APJ68" s="59"/>
      <c r="APK68" s="59"/>
      <c r="APL68" s="59"/>
      <c r="APM68" s="59"/>
      <c r="APN68" s="59"/>
      <c r="APO68" s="59"/>
      <c r="APP68" s="59"/>
      <c r="APQ68" s="59"/>
      <c r="APR68" s="59"/>
      <c r="APS68" s="60"/>
      <c r="APT68" s="60"/>
      <c r="APU68" s="69"/>
      <c r="APV68" s="69"/>
      <c r="APW68" s="69"/>
      <c r="APX68" s="69"/>
      <c r="APY68" s="69"/>
      <c r="APZ68" s="69"/>
      <c r="AQA68" s="69"/>
      <c r="AQB68" s="69"/>
      <c r="AQC68" s="69"/>
      <c r="AQD68" s="69"/>
      <c r="AQE68" s="69"/>
      <c r="AQF68" s="69"/>
      <c r="AQG68" s="69"/>
      <c r="AQH68" s="69"/>
      <c r="AQI68" s="69"/>
      <c r="AQJ68" s="69"/>
      <c r="AQK68" s="69"/>
      <c r="AQL68" s="69"/>
      <c r="AQM68" s="69"/>
      <c r="AQN68" s="69"/>
      <c r="AQO68" s="69"/>
      <c r="AQP68" s="69"/>
      <c r="AQQ68" s="69"/>
      <c r="AQR68" s="69"/>
      <c r="AQS68" s="70"/>
      <c r="AQT68" s="71"/>
      <c r="AQU68" s="72"/>
      <c r="AQV68" s="68" t="s">
        <v>86</v>
      </c>
      <c r="AQW68" s="61">
        <f>SUM(AQY54:AQY66)</f>
        <v>0</v>
      </c>
      <c r="AQX68" s="61"/>
      <c r="AQY68" s="62"/>
      <c r="AQZ68" s="62"/>
      <c r="ARA68" s="63"/>
      <c r="ARB68" s="63"/>
      <c r="ARC68" s="63"/>
      <c r="ARD68" s="62"/>
      <c r="ARE68" s="64"/>
      <c r="ARF68" s="65"/>
      <c r="ARG68" s="66"/>
      <c r="ARH68" s="66"/>
      <c r="ARI68" s="66"/>
      <c r="ARJ68" s="67"/>
      <c r="ARK68" s="59"/>
      <c r="ARL68" s="59"/>
      <c r="ARM68" s="59"/>
      <c r="ARN68" s="59"/>
      <c r="ARO68" s="59"/>
      <c r="ARP68" s="59"/>
      <c r="ARQ68" s="59"/>
      <c r="ARR68" s="59"/>
      <c r="ARS68" s="59"/>
      <c r="ART68" s="59"/>
      <c r="ARU68" s="59"/>
      <c r="ARV68" s="59"/>
      <c r="ARW68" s="59"/>
      <c r="ARX68" s="59"/>
      <c r="ARY68" s="59"/>
      <c r="ARZ68" s="59"/>
      <c r="ASA68" s="59"/>
      <c r="ASB68" s="59"/>
      <c r="ASC68" s="59"/>
      <c r="ASD68" s="59"/>
      <c r="ASE68" s="60"/>
      <c r="ASF68" s="60"/>
      <c r="ASG68" s="69"/>
      <c r="ASH68" s="69"/>
      <c r="ASI68" s="69"/>
      <c r="ASJ68" s="69"/>
      <c r="ASK68" s="69"/>
      <c r="ASL68" s="69"/>
      <c r="ASM68" s="69"/>
      <c r="ASN68" s="69"/>
      <c r="ASO68" s="69"/>
      <c r="ASP68" s="69"/>
      <c r="ASQ68" s="69"/>
      <c r="ASR68" s="69"/>
      <c r="ASS68" s="69"/>
      <c r="AST68" s="69"/>
      <c r="ASU68" s="69"/>
      <c r="ASV68" s="69"/>
      <c r="ASW68" s="69"/>
      <c r="ASX68" s="69"/>
      <c r="ASY68" s="69"/>
      <c r="ASZ68" s="69"/>
      <c r="ATA68" s="69"/>
      <c r="ATB68" s="69"/>
      <c r="ATC68" s="69"/>
      <c r="ATD68" s="69"/>
      <c r="ATE68" s="70"/>
      <c r="ATF68" s="71"/>
      <c r="ATG68" s="72"/>
      <c r="ATH68" s="68" t="s">
        <v>86</v>
      </c>
      <c r="ATI68" s="61">
        <f>SUM(ATK54:ATK66)</f>
        <v>0</v>
      </c>
      <c r="ATJ68" s="61"/>
      <c r="ATK68" s="62"/>
      <c r="ATL68" s="62"/>
      <c r="ATM68" s="63"/>
      <c r="ATN68" s="63"/>
      <c r="ATO68" s="63"/>
      <c r="ATP68" s="62"/>
      <c r="ATQ68" s="64"/>
      <c r="ATR68" s="65"/>
      <c r="ATS68" s="66"/>
      <c r="ATT68" s="66"/>
      <c r="ATU68" s="66"/>
      <c r="ATV68" s="67"/>
      <c r="ATW68" s="59"/>
      <c r="ATX68" s="59"/>
      <c r="ATY68" s="59"/>
      <c r="ATZ68" s="59"/>
      <c r="AUA68" s="59"/>
      <c r="AUB68" s="59"/>
      <c r="AUC68" s="59"/>
      <c r="AUD68" s="59"/>
      <c r="AUE68" s="59"/>
      <c r="AUF68" s="59"/>
      <c r="AUG68" s="59"/>
      <c r="AUH68" s="59"/>
      <c r="AUI68" s="59"/>
      <c r="AUJ68" s="59"/>
      <c r="AUK68" s="59"/>
      <c r="AUL68" s="59"/>
      <c r="AUM68" s="59"/>
      <c r="AUN68" s="59"/>
      <c r="AUO68" s="59"/>
      <c r="AUP68" s="59"/>
      <c r="AUQ68" s="60"/>
      <c r="AUR68" s="60"/>
      <c r="AUS68" s="69"/>
      <c r="AUT68" s="69"/>
      <c r="AUU68" s="69"/>
      <c r="AUV68" s="69"/>
      <c r="AUW68" s="69"/>
      <c r="AUX68" s="69"/>
      <c r="AUY68" s="69"/>
      <c r="AUZ68" s="69"/>
      <c r="AVA68" s="69"/>
      <c r="AVB68" s="69"/>
      <c r="AVC68" s="69"/>
      <c r="AVD68" s="69"/>
      <c r="AVE68" s="69"/>
      <c r="AVF68" s="69"/>
      <c r="AVG68" s="69"/>
      <c r="AVH68" s="69"/>
      <c r="AVI68" s="69"/>
      <c r="AVJ68" s="69"/>
      <c r="AVK68" s="69"/>
      <c r="AVL68" s="69"/>
      <c r="AVM68" s="69"/>
      <c r="AVN68" s="69"/>
      <c r="AVO68" s="69"/>
      <c r="AVP68" s="69"/>
      <c r="AVQ68" s="70"/>
      <c r="AVR68" s="71"/>
      <c r="AVS68" s="72"/>
      <c r="AVT68" s="68" t="s">
        <v>86</v>
      </c>
      <c r="AVU68" s="61">
        <f>SUM(AVW54:AVW66)</f>
        <v>0</v>
      </c>
      <c r="AVV68" s="61"/>
      <c r="AVW68" s="62"/>
      <c r="AVX68" s="62"/>
      <c r="AVY68" s="63"/>
      <c r="AVZ68" s="63"/>
      <c r="AWA68" s="63"/>
      <c r="AWB68" s="62"/>
      <c r="AWC68" s="64"/>
      <c r="AWD68" s="65"/>
      <c r="AWE68" s="66"/>
      <c r="AWF68" s="66"/>
      <c r="AWG68" s="66"/>
      <c r="AWH68" s="67"/>
      <c r="AWI68" s="59"/>
      <c r="AWJ68" s="59"/>
      <c r="AWK68" s="59"/>
      <c r="AWL68" s="59"/>
      <c r="AWM68" s="59"/>
      <c r="AWN68" s="59"/>
      <c r="AWO68" s="59"/>
      <c r="AWP68" s="59"/>
      <c r="AWQ68" s="59"/>
      <c r="AWR68" s="59"/>
      <c r="AWS68" s="59"/>
      <c r="AWT68" s="59"/>
      <c r="AWU68" s="59"/>
      <c r="AWV68" s="59"/>
      <c r="AWW68" s="59"/>
      <c r="AWX68" s="59"/>
      <c r="AWY68" s="59"/>
      <c r="AWZ68" s="59"/>
      <c r="AXA68" s="59"/>
      <c r="AXB68" s="59"/>
      <c r="AXC68" s="60"/>
      <c r="AXD68" s="60"/>
      <c r="AXE68" s="69"/>
      <c r="AXF68" s="69"/>
      <c r="AXG68" s="69"/>
      <c r="AXH68" s="69"/>
      <c r="AXI68" s="69"/>
      <c r="AXJ68" s="69"/>
      <c r="AXK68" s="69"/>
      <c r="AXL68" s="69"/>
      <c r="AXM68" s="69"/>
      <c r="AXN68" s="69"/>
      <c r="AXO68" s="69"/>
      <c r="AXP68" s="69"/>
      <c r="AXQ68" s="69"/>
      <c r="AXR68" s="69"/>
      <c r="AXS68" s="69"/>
      <c r="AXT68" s="69"/>
      <c r="AXU68" s="69"/>
      <c r="AXV68" s="69"/>
      <c r="AXW68" s="69"/>
      <c r="AXX68" s="69"/>
      <c r="AXY68" s="69"/>
      <c r="AXZ68" s="69"/>
      <c r="AYA68" s="69"/>
      <c r="AYB68" s="69"/>
      <c r="AYC68" s="70"/>
      <c r="AYD68" s="71"/>
      <c r="AYE68" s="72"/>
      <c r="AYF68" s="68" t="s">
        <v>86</v>
      </c>
      <c r="AYG68" s="61">
        <f>SUM(AYI54:AYI66)</f>
        <v>0</v>
      </c>
      <c r="AYH68" s="61"/>
      <c r="AYI68" s="62"/>
      <c r="AYJ68" s="62"/>
      <c r="AYK68" s="63"/>
      <c r="AYL68" s="63"/>
      <c r="AYM68" s="63"/>
      <c r="AYN68" s="62"/>
      <c r="AYO68" s="64"/>
      <c r="AYP68" s="65"/>
      <c r="AYQ68" s="66"/>
      <c r="AYR68" s="66"/>
      <c r="AYS68" s="66"/>
      <c r="AYT68" s="67"/>
      <c r="AYU68" s="59"/>
      <c r="AYV68" s="59"/>
      <c r="AYW68" s="59"/>
      <c r="AYX68" s="59"/>
      <c r="AYY68" s="59"/>
      <c r="AYZ68" s="59"/>
      <c r="AZA68" s="59"/>
      <c r="AZB68" s="59"/>
      <c r="AZC68" s="59"/>
      <c r="AZD68" s="59"/>
      <c r="AZE68" s="59"/>
      <c r="AZF68" s="59"/>
      <c r="AZG68" s="59"/>
      <c r="AZH68" s="59"/>
      <c r="AZI68" s="59"/>
      <c r="AZJ68" s="59"/>
      <c r="AZK68" s="59"/>
      <c r="AZL68" s="59"/>
      <c r="AZM68" s="59"/>
      <c r="AZN68" s="59"/>
      <c r="AZO68" s="60"/>
      <c r="AZP68" s="60"/>
      <c r="AZQ68" s="69"/>
      <c r="AZR68" s="69"/>
      <c r="AZS68" s="69"/>
      <c r="AZT68" s="69"/>
      <c r="AZU68" s="69"/>
      <c r="AZV68" s="69"/>
      <c r="AZW68" s="69"/>
      <c r="AZX68" s="69"/>
      <c r="AZY68" s="69"/>
      <c r="AZZ68" s="69"/>
      <c r="BAA68" s="69"/>
      <c r="BAB68" s="69"/>
      <c r="BAC68" s="69"/>
      <c r="BAD68" s="69"/>
      <c r="BAE68" s="69"/>
      <c r="BAF68" s="69"/>
      <c r="BAG68" s="69"/>
      <c r="BAH68" s="69"/>
      <c r="BAI68" s="69"/>
      <c r="BAJ68" s="69"/>
      <c r="BAK68" s="69"/>
      <c r="BAL68" s="69"/>
      <c r="BAM68" s="69"/>
      <c r="BAN68" s="69"/>
      <c r="BAO68" s="70"/>
      <c r="BAP68" s="71"/>
      <c r="BAQ68" s="72"/>
      <c r="BAR68" s="68" t="s">
        <v>86</v>
      </c>
      <c r="BAS68" s="61">
        <f>SUM(BAU54:BAU66)</f>
        <v>0</v>
      </c>
      <c r="BAT68" s="61"/>
      <c r="BAU68" s="62"/>
      <c r="BAV68" s="62"/>
      <c r="BAW68" s="63"/>
      <c r="BAX68" s="63"/>
      <c r="BAY68" s="63"/>
      <c r="BAZ68" s="62"/>
      <c r="BBA68" s="64"/>
      <c r="BBB68" s="65"/>
      <c r="BBC68" s="66"/>
      <c r="BBD68" s="66"/>
      <c r="BBE68" s="66"/>
      <c r="BBF68" s="67"/>
      <c r="BBG68" s="59"/>
      <c r="BBH68" s="59"/>
      <c r="BBI68" s="59"/>
      <c r="BBJ68" s="59"/>
      <c r="BBK68" s="59"/>
      <c r="BBL68" s="59"/>
      <c r="BBM68" s="59"/>
      <c r="BBN68" s="59"/>
      <c r="BBO68" s="59"/>
      <c r="BBP68" s="59"/>
      <c r="BBQ68" s="59"/>
      <c r="BBR68" s="59"/>
      <c r="BBS68" s="59"/>
      <c r="BBT68" s="59"/>
      <c r="BBU68" s="59"/>
      <c r="BBV68" s="59"/>
      <c r="BBW68" s="59"/>
      <c r="BBX68" s="59"/>
      <c r="BBY68" s="59"/>
      <c r="BBZ68" s="59"/>
      <c r="BCA68" s="60"/>
      <c r="BCB68" s="60"/>
      <c r="BCC68" s="69"/>
      <c r="BCD68" s="69"/>
      <c r="BCE68" s="69"/>
      <c r="BCF68" s="69"/>
      <c r="BCG68" s="69"/>
      <c r="BCH68" s="69"/>
      <c r="BCI68" s="69"/>
      <c r="BCJ68" s="69"/>
      <c r="BCK68" s="69"/>
      <c r="BCL68" s="69"/>
      <c r="BCM68" s="69"/>
      <c r="BCN68" s="69"/>
      <c r="BCO68" s="69"/>
      <c r="BCP68" s="69"/>
      <c r="BCQ68" s="69"/>
      <c r="BCR68" s="69"/>
      <c r="BCS68" s="69"/>
      <c r="BCT68" s="69"/>
      <c r="BCU68" s="69"/>
      <c r="BCV68" s="69"/>
      <c r="BCW68" s="69"/>
      <c r="BCX68" s="69"/>
      <c r="BCY68" s="69"/>
      <c r="BCZ68" s="69"/>
      <c r="BDA68" s="70"/>
      <c r="BDB68" s="71"/>
      <c r="BDC68" s="72"/>
      <c r="BDD68" s="68" t="s">
        <v>86</v>
      </c>
      <c r="BDE68" s="61">
        <f>SUM(BDG54:BDG66)</f>
        <v>0</v>
      </c>
      <c r="BDF68" s="61"/>
      <c r="BDG68" s="62"/>
      <c r="BDH68" s="62"/>
      <c r="BDI68" s="63"/>
      <c r="BDJ68" s="63"/>
      <c r="BDK68" s="63"/>
      <c r="BDL68" s="62"/>
      <c r="BDM68" s="64"/>
      <c r="BDN68" s="65"/>
      <c r="BDO68" s="66"/>
      <c r="BDP68" s="66"/>
      <c r="BDQ68" s="66"/>
      <c r="BDR68" s="67"/>
      <c r="BDS68" s="59"/>
      <c r="BDT68" s="59"/>
      <c r="BDU68" s="59"/>
      <c r="BDV68" s="59"/>
      <c r="BDW68" s="59"/>
      <c r="BDX68" s="59"/>
      <c r="BDY68" s="59"/>
      <c r="BDZ68" s="59"/>
      <c r="BEA68" s="59"/>
      <c r="BEB68" s="59"/>
      <c r="BEC68" s="59"/>
      <c r="BED68" s="59"/>
      <c r="BEE68" s="59"/>
      <c r="BEF68" s="59"/>
      <c r="BEG68" s="59"/>
      <c r="BEH68" s="59"/>
      <c r="BEI68" s="59"/>
      <c r="BEJ68" s="59"/>
      <c r="BEK68" s="59"/>
      <c r="BEL68" s="59"/>
      <c r="BEM68" s="60"/>
      <c r="BEN68" s="60"/>
      <c r="BEO68" s="69"/>
      <c r="BEP68" s="69"/>
      <c r="BEQ68" s="69"/>
      <c r="BER68" s="69"/>
      <c r="BES68" s="69"/>
      <c r="BET68" s="69"/>
      <c r="BEU68" s="69"/>
      <c r="BEV68" s="69"/>
      <c r="BEW68" s="69"/>
      <c r="BEX68" s="69"/>
      <c r="BEY68" s="69"/>
      <c r="BEZ68" s="69"/>
      <c r="BFA68" s="69"/>
      <c r="BFB68" s="69"/>
      <c r="BFC68" s="69"/>
      <c r="BFD68" s="69"/>
      <c r="BFE68" s="69"/>
      <c r="BFF68" s="69"/>
      <c r="BFG68" s="69"/>
      <c r="BFH68" s="69"/>
      <c r="BFI68" s="69"/>
      <c r="BFJ68" s="69"/>
      <c r="BFK68" s="69"/>
      <c r="BFL68" s="69"/>
      <c r="BFM68" s="70"/>
      <c r="BFN68" s="71"/>
      <c r="BFO68" s="72"/>
      <c r="BFP68" s="68" t="s">
        <v>86</v>
      </c>
      <c r="BFQ68" s="61">
        <f>SUM(BFS54:BFS66)</f>
        <v>0</v>
      </c>
      <c r="BFR68" s="61"/>
      <c r="BFS68" s="62"/>
      <c r="BFT68" s="62"/>
      <c r="BFU68" s="63"/>
      <c r="BFV68" s="63"/>
      <c r="BFW68" s="63"/>
      <c r="BFX68" s="62"/>
      <c r="BFY68" s="64"/>
      <c r="BFZ68" s="65"/>
      <c r="BGA68" s="66"/>
      <c r="BGB68" s="66"/>
      <c r="BGC68" s="66"/>
      <c r="BGD68" s="67"/>
      <c r="BGE68" s="59"/>
      <c r="BGF68" s="59"/>
      <c r="BGG68" s="59"/>
      <c r="BGH68" s="59"/>
      <c r="BGI68" s="59"/>
      <c r="BGJ68" s="59"/>
      <c r="BGK68" s="59"/>
      <c r="BGL68" s="59"/>
      <c r="BGM68" s="59"/>
      <c r="BGN68" s="59"/>
      <c r="BGO68" s="59"/>
      <c r="BGP68" s="59"/>
      <c r="BGQ68" s="59"/>
      <c r="BGR68" s="59"/>
      <c r="BGS68" s="59"/>
      <c r="BGT68" s="59"/>
      <c r="BGU68" s="59"/>
      <c r="BGV68" s="59"/>
      <c r="BGW68" s="59"/>
      <c r="BGX68" s="59"/>
      <c r="BGY68" s="60"/>
      <c r="BGZ68" s="60"/>
      <c r="BHA68" s="69"/>
      <c r="BHB68" s="69"/>
      <c r="BHC68" s="69"/>
      <c r="BHD68" s="69"/>
      <c r="BHE68" s="69"/>
      <c r="BHF68" s="69"/>
      <c r="BHG68" s="69"/>
      <c r="BHH68" s="69"/>
      <c r="BHI68" s="69"/>
      <c r="BHJ68" s="69"/>
      <c r="BHK68" s="69"/>
      <c r="BHL68" s="69"/>
      <c r="BHM68" s="69"/>
      <c r="BHN68" s="69"/>
      <c r="BHO68" s="69"/>
      <c r="BHP68" s="69"/>
      <c r="BHQ68" s="69"/>
      <c r="BHR68" s="69"/>
      <c r="BHS68" s="69"/>
      <c r="BHT68" s="69"/>
      <c r="BHU68" s="69"/>
      <c r="BHV68" s="69"/>
      <c r="BHW68" s="69"/>
      <c r="BHX68" s="69"/>
      <c r="BHY68" s="70"/>
      <c r="BHZ68" s="71"/>
      <c r="BIA68" s="72"/>
      <c r="BIB68" s="68" t="s">
        <v>86</v>
      </c>
      <c r="BIC68" s="61">
        <f>SUM(BIE54:BIE66)</f>
        <v>0</v>
      </c>
      <c r="BID68" s="61"/>
      <c r="BIE68" s="62"/>
      <c r="BIF68" s="62"/>
      <c r="BIG68" s="63"/>
      <c r="BIH68" s="63"/>
      <c r="BII68" s="63"/>
      <c r="BIJ68" s="62"/>
      <c r="BIK68" s="64"/>
      <c r="BIL68" s="65"/>
      <c r="BIM68" s="66"/>
      <c r="BIN68" s="66"/>
      <c r="BIO68" s="66"/>
      <c r="BIP68" s="67"/>
      <c r="BIQ68" s="59"/>
      <c r="BIR68" s="59"/>
      <c r="BIS68" s="59"/>
      <c r="BIT68" s="59"/>
      <c r="BIU68" s="59"/>
      <c r="BIV68" s="59"/>
      <c r="BIW68" s="59"/>
      <c r="BIX68" s="59"/>
      <c r="BIY68" s="59"/>
      <c r="BIZ68" s="59"/>
      <c r="BJA68" s="59"/>
      <c r="BJB68" s="59"/>
      <c r="BJC68" s="59"/>
      <c r="BJD68" s="59"/>
      <c r="BJE68" s="59"/>
      <c r="BJF68" s="59"/>
      <c r="BJG68" s="59"/>
      <c r="BJH68" s="59"/>
      <c r="BJI68" s="59"/>
      <c r="BJJ68" s="59"/>
      <c r="BJK68" s="60"/>
      <c r="BJL68" s="60"/>
      <c r="BJM68" s="69"/>
      <c r="BJN68" s="69"/>
      <c r="BJO68" s="69"/>
      <c r="BJP68" s="69"/>
      <c r="BJQ68" s="69"/>
      <c r="BJR68" s="69"/>
      <c r="BJS68" s="69"/>
      <c r="BJT68" s="69"/>
      <c r="BJU68" s="69"/>
      <c r="BJV68" s="69"/>
      <c r="BJW68" s="69"/>
      <c r="BJX68" s="69"/>
      <c r="BJY68" s="69"/>
      <c r="BJZ68" s="69"/>
      <c r="BKA68" s="69"/>
      <c r="BKB68" s="69"/>
      <c r="BKC68" s="69"/>
      <c r="BKD68" s="69"/>
      <c r="BKE68" s="69"/>
      <c r="BKF68" s="69"/>
      <c r="BKG68" s="69"/>
      <c r="BKH68" s="69"/>
      <c r="BKI68" s="69"/>
      <c r="BKJ68" s="69"/>
      <c r="BKK68" s="70"/>
      <c r="BKL68" s="71"/>
      <c r="BKM68" s="72"/>
      <c r="BKN68" s="68" t="s">
        <v>86</v>
      </c>
      <c r="BKO68" s="61">
        <f>SUM(BKQ54:BKQ66)</f>
        <v>0</v>
      </c>
      <c r="BKP68" s="61"/>
      <c r="BKQ68" s="62"/>
      <c r="BKR68" s="62"/>
      <c r="BKS68" s="63"/>
      <c r="BKT68" s="63"/>
      <c r="BKU68" s="63"/>
      <c r="BKV68" s="62"/>
      <c r="BKW68" s="64"/>
      <c r="BKX68" s="65"/>
      <c r="BKY68" s="66"/>
      <c r="BKZ68" s="66"/>
      <c r="BLA68" s="66"/>
      <c r="BLB68" s="67"/>
      <c r="BLC68" s="59"/>
      <c r="BLD68" s="59"/>
      <c r="BLE68" s="59"/>
      <c r="BLF68" s="59"/>
      <c r="BLG68" s="59"/>
      <c r="BLH68" s="59"/>
      <c r="BLI68" s="59"/>
      <c r="BLJ68" s="59"/>
      <c r="BLK68" s="59"/>
      <c r="BLL68" s="59"/>
      <c r="BLM68" s="59"/>
      <c r="BLN68" s="59"/>
      <c r="BLO68" s="59"/>
      <c r="BLP68" s="59"/>
      <c r="BLQ68" s="59"/>
      <c r="BLR68" s="59"/>
      <c r="BLS68" s="59"/>
      <c r="BLT68" s="59"/>
      <c r="BLU68" s="59"/>
      <c r="BLV68" s="59"/>
      <c r="BLW68" s="60"/>
      <c r="BLX68" s="60"/>
      <c r="BLY68" s="69"/>
      <c r="BLZ68" s="69"/>
      <c r="BMA68" s="69"/>
      <c r="BMB68" s="69"/>
      <c r="BMC68" s="69"/>
      <c r="BMD68" s="69"/>
      <c r="BME68" s="69"/>
      <c r="BMF68" s="69"/>
      <c r="BMG68" s="69"/>
      <c r="BMH68" s="69"/>
      <c r="BMI68" s="69"/>
      <c r="BMJ68" s="69"/>
      <c r="BMK68" s="69"/>
      <c r="BML68" s="69"/>
      <c r="BMM68" s="69"/>
      <c r="BMN68" s="69"/>
      <c r="BMO68" s="69"/>
      <c r="BMP68" s="69"/>
      <c r="BMQ68" s="69"/>
      <c r="BMR68" s="69"/>
      <c r="BMS68" s="69"/>
      <c r="BMT68" s="69"/>
      <c r="BMU68" s="69"/>
      <c r="BMV68" s="69"/>
      <c r="BMW68" s="70"/>
      <c r="BMX68" s="71"/>
      <c r="BMY68" s="72"/>
      <c r="BMZ68" s="68" t="s">
        <v>86</v>
      </c>
      <c r="BNA68" s="61">
        <f>SUM(BNC54:BNC66)</f>
        <v>0</v>
      </c>
      <c r="BNB68" s="61"/>
      <c r="BNC68" s="62"/>
      <c r="BND68" s="62"/>
      <c r="BNE68" s="63"/>
      <c r="BNF68" s="63"/>
      <c r="BNG68" s="63"/>
      <c r="BNH68" s="62"/>
      <c r="BNI68" s="64"/>
      <c r="BNJ68" s="65"/>
      <c r="BNK68" s="66"/>
      <c r="BNL68" s="66"/>
      <c r="BNM68" s="66"/>
      <c r="BNN68" s="67"/>
      <c r="BNO68" s="59"/>
      <c r="BNP68" s="59"/>
      <c r="BNQ68" s="59"/>
      <c r="BNR68" s="59"/>
      <c r="BNS68" s="59"/>
      <c r="BNT68" s="59"/>
      <c r="BNU68" s="59"/>
      <c r="BNV68" s="59"/>
      <c r="BNW68" s="59"/>
      <c r="BNX68" s="59"/>
      <c r="BNY68" s="59"/>
      <c r="BNZ68" s="59"/>
      <c r="BOA68" s="59"/>
      <c r="BOB68" s="59"/>
      <c r="BOC68" s="59"/>
      <c r="BOD68" s="59"/>
      <c r="BOE68" s="59"/>
      <c r="BOF68" s="59"/>
      <c r="BOG68" s="59"/>
      <c r="BOH68" s="59"/>
      <c r="BOI68" s="60"/>
      <c r="BOJ68" s="60"/>
      <c r="BOK68" s="69"/>
      <c r="BOL68" s="69"/>
      <c r="BOM68" s="69"/>
      <c r="BON68" s="69"/>
      <c r="BOO68" s="69"/>
      <c r="BOP68" s="69"/>
      <c r="BOQ68" s="69"/>
      <c r="BOR68" s="69"/>
      <c r="BOS68" s="69"/>
      <c r="BOT68" s="69"/>
      <c r="BOU68" s="69"/>
      <c r="BOV68" s="69"/>
      <c r="BOW68" s="69"/>
      <c r="BOX68" s="69"/>
      <c r="BOY68" s="69"/>
      <c r="BOZ68" s="69"/>
      <c r="BPA68" s="69"/>
      <c r="BPB68" s="69"/>
      <c r="BPC68" s="69"/>
      <c r="BPD68" s="69"/>
      <c r="BPE68" s="69"/>
      <c r="BPF68" s="69"/>
      <c r="BPG68" s="69"/>
      <c r="BPH68" s="69"/>
      <c r="BPI68" s="70"/>
      <c r="BPJ68" s="71"/>
      <c r="BPK68" s="72"/>
      <c r="BPL68" s="68" t="s">
        <v>86</v>
      </c>
      <c r="BPM68" s="61">
        <f>SUM(BPO54:BPO66)</f>
        <v>0</v>
      </c>
      <c r="BPN68" s="61"/>
      <c r="BPO68" s="62"/>
      <c r="BPP68" s="62"/>
      <c r="BPQ68" s="63"/>
      <c r="BPR68" s="63"/>
      <c r="BPS68" s="63"/>
      <c r="BPT68" s="62"/>
      <c r="BPU68" s="64"/>
      <c r="BPV68" s="65"/>
      <c r="BPW68" s="66"/>
      <c r="BPX68" s="66"/>
      <c r="BPY68" s="66"/>
      <c r="BPZ68" s="67"/>
      <c r="BQA68" s="59"/>
      <c r="BQB68" s="59"/>
      <c r="BQC68" s="59"/>
      <c r="BQD68" s="59"/>
      <c r="BQE68" s="59"/>
      <c r="BQF68" s="59"/>
      <c r="BQG68" s="59"/>
      <c r="BQH68" s="59"/>
      <c r="BQI68" s="59"/>
      <c r="BQJ68" s="59"/>
      <c r="BQK68" s="59"/>
      <c r="BQL68" s="59"/>
      <c r="BQM68" s="59"/>
      <c r="BQN68" s="59"/>
      <c r="BQO68" s="59"/>
      <c r="BQP68" s="59"/>
      <c r="BQQ68" s="59"/>
      <c r="BQR68" s="59"/>
      <c r="BQS68" s="59"/>
      <c r="BQT68" s="59"/>
      <c r="BQU68" s="60"/>
      <c r="BQV68" s="60"/>
      <c r="BQW68" s="69"/>
      <c r="BQX68" s="69"/>
      <c r="BQY68" s="69"/>
      <c r="BQZ68" s="69"/>
      <c r="BRA68" s="69"/>
      <c r="BRB68" s="69"/>
      <c r="BRC68" s="69"/>
      <c r="BRD68" s="69"/>
      <c r="BRE68" s="69"/>
      <c r="BRF68" s="69"/>
      <c r="BRG68" s="69"/>
      <c r="BRH68" s="69"/>
      <c r="BRI68" s="69"/>
      <c r="BRJ68" s="69"/>
      <c r="BRK68" s="69"/>
      <c r="BRL68" s="69"/>
      <c r="BRM68" s="69"/>
      <c r="BRN68" s="69"/>
      <c r="BRO68" s="69"/>
      <c r="BRP68" s="69"/>
      <c r="BRQ68" s="69"/>
      <c r="BRR68" s="69"/>
      <c r="BRS68" s="69"/>
      <c r="BRT68" s="69"/>
      <c r="BRU68" s="70"/>
      <c r="BRV68" s="71"/>
      <c r="BRW68" s="72"/>
      <c r="BRX68" s="68" t="s">
        <v>86</v>
      </c>
      <c r="BRY68" s="61">
        <f>SUM(BSA54:BSA66)</f>
        <v>0</v>
      </c>
      <c r="BRZ68" s="61"/>
      <c r="BSA68" s="62"/>
      <c r="BSB68" s="62"/>
      <c r="BSC68" s="63"/>
      <c r="BSD68" s="63"/>
      <c r="BSE68" s="63"/>
      <c r="BSF68" s="62"/>
      <c r="BSG68" s="64"/>
      <c r="BSH68" s="65"/>
      <c r="BSI68" s="66"/>
      <c r="BSJ68" s="66"/>
      <c r="BSK68" s="66"/>
      <c r="BSL68" s="67"/>
      <c r="BSM68" s="59"/>
      <c r="BSN68" s="59"/>
      <c r="BSO68" s="59"/>
      <c r="BSP68" s="59"/>
      <c r="BSQ68" s="59"/>
      <c r="BSR68" s="59"/>
      <c r="BSS68" s="59"/>
      <c r="BST68" s="59"/>
      <c r="BSU68" s="59"/>
      <c r="BSV68" s="59"/>
      <c r="BSW68" s="59"/>
      <c r="BSX68" s="59"/>
      <c r="BSY68" s="59"/>
      <c r="BSZ68" s="59"/>
      <c r="BTA68" s="59"/>
      <c r="BTB68" s="59"/>
      <c r="BTC68" s="59"/>
      <c r="BTD68" s="59"/>
      <c r="BTE68" s="59"/>
      <c r="BTF68" s="59"/>
      <c r="BTG68" s="60"/>
      <c r="BTH68" s="60"/>
      <c r="BTI68" s="69"/>
      <c r="BTJ68" s="69"/>
      <c r="BTK68" s="69"/>
      <c r="BTL68" s="69"/>
      <c r="BTM68" s="69"/>
      <c r="BTN68" s="69"/>
      <c r="BTO68" s="69"/>
      <c r="BTP68" s="69"/>
      <c r="BTQ68" s="69"/>
      <c r="BTR68" s="69"/>
      <c r="BTS68" s="69"/>
      <c r="BTT68" s="69"/>
      <c r="BTU68" s="69"/>
      <c r="BTV68" s="69"/>
      <c r="BTW68" s="69"/>
      <c r="BTX68" s="69"/>
      <c r="BTY68" s="69"/>
      <c r="BTZ68" s="69"/>
      <c r="BUA68" s="69"/>
      <c r="BUB68" s="69"/>
      <c r="BUC68" s="69"/>
      <c r="BUD68" s="69"/>
      <c r="BUE68" s="69"/>
      <c r="BUF68" s="69"/>
      <c r="BUG68" s="70"/>
      <c r="BUH68" s="71"/>
      <c r="BUI68" s="72"/>
      <c r="BUJ68" s="68" t="s">
        <v>86</v>
      </c>
      <c r="BUK68" s="61">
        <f>SUM(BUM54:BUM66)</f>
        <v>0</v>
      </c>
      <c r="BUL68" s="61"/>
      <c r="BUM68" s="62"/>
      <c r="BUN68" s="62"/>
      <c r="BUO68" s="63"/>
      <c r="BUP68" s="63"/>
      <c r="BUQ68" s="63"/>
      <c r="BUR68" s="62"/>
      <c r="BUS68" s="64"/>
      <c r="BUT68" s="65"/>
      <c r="BUU68" s="66"/>
      <c r="BUV68" s="66"/>
      <c r="BUW68" s="66"/>
      <c r="BUX68" s="67"/>
      <c r="BUY68" s="59"/>
      <c r="BUZ68" s="59"/>
      <c r="BVA68" s="59"/>
      <c r="BVB68" s="59"/>
      <c r="BVC68" s="59"/>
      <c r="BVD68" s="59"/>
      <c r="BVE68" s="59"/>
      <c r="BVF68" s="59"/>
      <c r="BVG68" s="59"/>
      <c r="BVH68" s="59"/>
      <c r="BVI68" s="59"/>
      <c r="BVJ68" s="59"/>
      <c r="BVK68" s="59"/>
      <c r="BVL68" s="59"/>
      <c r="BVM68" s="59"/>
      <c r="BVN68" s="59"/>
      <c r="BVO68" s="59"/>
      <c r="BVP68" s="59"/>
      <c r="BVQ68" s="59"/>
      <c r="BVR68" s="59"/>
      <c r="BVS68" s="60"/>
      <c r="BVT68" s="60"/>
      <c r="BVU68" s="69"/>
      <c r="BVV68" s="69"/>
      <c r="BVW68" s="69"/>
      <c r="BVX68" s="69"/>
      <c r="BVY68" s="69"/>
      <c r="BVZ68" s="69"/>
      <c r="BWA68" s="69"/>
      <c r="BWB68" s="69"/>
      <c r="BWC68" s="69"/>
      <c r="BWD68" s="69"/>
      <c r="BWE68" s="69"/>
      <c r="BWF68" s="69"/>
      <c r="BWG68" s="69"/>
      <c r="BWH68" s="69"/>
      <c r="BWI68" s="69"/>
      <c r="BWJ68" s="69"/>
      <c r="BWK68" s="69"/>
      <c r="BWL68" s="69"/>
      <c r="BWM68" s="69"/>
      <c r="BWN68" s="69"/>
      <c r="BWO68" s="69"/>
      <c r="BWP68" s="69"/>
      <c r="BWQ68" s="69"/>
      <c r="BWR68" s="69"/>
      <c r="BWS68" s="70"/>
      <c r="BWT68" s="71"/>
      <c r="BWU68" s="72"/>
      <c r="BWV68" s="68" t="s">
        <v>86</v>
      </c>
      <c r="BWW68" s="61">
        <f>SUM(BWY54:BWY66)</f>
        <v>0</v>
      </c>
      <c r="BWX68" s="61"/>
      <c r="BWY68" s="62"/>
      <c r="BWZ68" s="62"/>
      <c r="BXA68" s="63"/>
      <c r="BXB68" s="63"/>
      <c r="BXC68" s="63"/>
      <c r="BXD68" s="62"/>
      <c r="BXE68" s="64"/>
      <c r="BXF68" s="65"/>
      <c r="BXG68" s="66"/>
      <c r="BXH68" s="66"/>
      <c r="BXI68" s="66"/>
      <c r="BXJ68" s="67"/>
      <c r="BXK68" s="59"/>
      <c r="BXL68" s="59"/>
      <c r="BXM68" s="59"/>
      <c r="BXN68" s="59"/>
      <c r="BXO68" s="59"/>
      <c r="BXP68" s="59"/>
      <c r="BXQ68" s="59"/>
      <c r="BXR68" s="59"/>
      <c r="BXS68" s="59"/>
      <c r="BXT68" s="59"/>
      <c r="BXU68" s="59"/>
      <c r="BXV68" s="59"/>
      <c r="BXW68" s="59"/>
      <c r="BXX68" s="59"/>
      <c r="BXY68" s="59"/>
      <c r="BXZ68" s="59"/>
      <c r="BYA68" s="59"/>
      <c r="BYB68" s="59"/>
      <c r="BYC68" s="59"/>
      <c r="BYD68" s="59"/>
      <c r="BYE68" s="60"/>
      <c r="BYF68" s="60"/>
      <c r="BYG68" s="69"/>
      <c r="BYH68" s="69"/>
      <c r="BYI68" s="69"/>
      <c r="BYJ68" s="69"/>
      <c r="BYK68" s="69"/>
      <c r="BYL68" s="69"/>
      <c r="BYM68" s="69"/>
      <c r="BYN68" s="69"/>
      <c r="BYO68" s="69"/>
      <c r="BYP68" s="69"/>
      <c r="BYQ68" s="69"/>
      <c r="BYR68" s="69"/>
      <c r="BYS68" s="69"/>
      <c r="BYT68" s="69"/>
      <c r="BYU68" s="69"/>
      <c r="BYV68" s="69"/>
      <c r="BYW68" s="69"/>
      <c r="BYX68" s="69"/>
      <c r="BYY68" s="69"/>
      <c r="BYZ68" s="69"/>
      <c r="BZA68" s="69"/>
      <c r="BZB68" s="69"/>
      <c r="BZC68" s="69"/>
      <c r="BZD68" s="69"/>
      <c r="BZE68" s="70"/>
      <c r="BZF68" s="71"/>
      <c r="BZG68" s="72"/>
      <c r="BZH68" s="68" t="s">
        <v>86</v>
      </c>
      <c r="BZI68" s="61">
        <f>SUM(BZK54:BZK66)</f>
        <v>0</v>
      </c>
      <c r="BZJ68" s="61"/>
      <c r="BZK68" s="62"/>
      <c r="BZL68" s="62"/>
      <c r="BZM68" s="63"/>
      <c r="BZN68" s="63"/>
      <c r="BZO68" s="63"/>
      <c r="BZP68" s="62"/>
      <c r="BZQ68" s="64"/>
      <c r="BZR68" s="65"/>
      <c r="BZS68" s="66"/>
      <c r="BZT68" s="66"/>
      <c r="BZU68" s="66"/>
      <c r="BZV68" s="67"/>
      <c r="BZW68" s="59"/>
      <c r="BZX68" s="59"/>
      <c r="BZY68" s="59"/>
      <c r="BZZ68" s="59"/>
      <c r="CAA68" s="59"/>
      <c r="CAB68" s="59"/>
      <c r="CAC68" s="59"/>
      <c r="CAD68" s="59"/>
      <c r="CAE68" s="59"/>
      <c r="CAF68" s="59"/>
      <c r="CAG68" s="59"/>
      <c r="CAH68" s="59"/>
      <c r="CAI68" s="59"/>
      <c r="CAJ68" s="59"/>
      <c r="CAK68" s="59"/>
      <c r="CAL68" s="59"/>
      <c r="CAM68" s="59"/>
      <c r="CAN68" s="59"/>
      <c r="CAO68" s="59"/>
      <c r="CAP68" s="59"/>
      <c r="CAQ68" s="60"/>
      <c r="CAR68" s="60"/>
      <c r="CAS68" s="69"/>
      <c r="CAT68" s="69"/>
      <c r="CAU68" s="69"/>
      <c r="CAV68" s="69"/>
      <c r="CAW68" s="69"/>
      <c r="CAX68" s="69"/>
      <c r="CAY68" s="69"/>
      <c r="CAZ68" s="69"/>
      <c r="CBA68" s="69"/>
      <c r="CBB68" s="69"/>
      <c r="CBC68" s="69"/>
      <c r="CBD68" s="69"/>
      <c r="CBE68" s="69"/>
      <c r="CBF68" s="69"/>
      <c r="CBG68" s="69"/>
      <c r="CBH68" s="69"/>
      <c r="CBI68" s="69"/>
      <c r="CBJ68" s="69"/>
      <c r="CBK68" s="69"/>
      <c r="CBL68" s="69"/>
      <c r="CBM68" s="69"/>
      <c r="CBN68" s="69"/>
      <c r="CBO68" s="69"/>
      <c r="CBP68" s="69"/>
      <c r="CBQ68" s="70"/>
      <c r="CBR68" s="71"/>
      <c r="CBS68" s="72"/>
      <c r="CBT68" s="68" t="s">
        <v>86</v>
      </c>
      <c r="CBU68" s="61">
        <f>SUM(CBW54:CBW66)</f>
        <v>0</v>
      </c>
      <c r="CBV68" s="61"/>
      <c r="CBW68" s="62"/>
      <c r="CBX68" s="62"/>
      <c r="CBY68" s="63"/>
      <c r="CBZ68" s="63"/>
      <c r="CCA68" s="63"/>
      <c r="CCB68" s="62"/>
      <c r="CCC68" s="64"/>
      <c r="CCD68" s="65"/>
      <c r="CCE68" s="66"/>
      <c r="CCF68" s="66"/>
      <c r="CCG68" s="66"/>
      <c r="CCH68" s="67"/>
      <c r="CCI68" s="59"/>
      <c r="CCJ68" s="59"/>
      <c r="CCK68" s="59"/>
      <c r="CCL68" s="59"/>
      <c r="CCM68" s="59"/>
      <c r="CCN68" s="59"/>
      <c r="CCO68" s="59"/>
      <c r="CCP68" s="59"/>
      <c r="CCQ68" s="59"/>
      <c r="CCR68" s="59"/>
      <c r="CCS68" s="59"/>
      <c r="CCT68" s="59"/>
      <c r="CCU68" s="59"/>
      <c r="CCV68" s="59"/>
      <c r="CCW68" s="59"/>
      <c r="CCX68" s="59"/>
      <c r="CCY68" s="59"/>
      <c r="CCZ68" s="59"/>
      <c r="CDA68" s="59"/>
      <c r="CDB68" s="59"/>
      <c r="CDC68" s="60"/>
      <c r="CDD68" s="60"/>
      <c r="CDE68" s="69"/>
      <c r="CDF68" s="69"/>
      <c r="CDG68" s="69"/>
      <c r="CDH68" s="69"/>
      <c r="CDI68" s="69"/>
      <c r="CDJ68" s="69"/>
      <c r="CDK68" s="69"/>
      <c r="CDL68" s="69"/>
      <c r="CDM68" s="69"/>
      <c r="CDN68" s="69"/>
      <c r="CDO68" s="69"/>
      <c r="CDP68" s="69"/>
      <c r="CDQ68" s="69"/>
      <c r="CDR68" s="69"/>
      <c r="CDS68" s="69"/>
      <c r="CDT68" s="69"/>
      <c r="CDU68" s="69"/>
      <c r="CDV68" s="69"/>
      <c r="CDW68" s="69"/>
      <c r="CDX68" s="69"/>
      <c r="CDY68" s="69"/>
      <c r="CDZ68" s="69"/>
      <c r="CEA68" s="69"/>
      <c r="CEB68" s="69"/>
      <c r="CEC68" s="70"/>
      <c r="CED68" s="71"/>
      <c r="CEE68" s="72"/>
      <c r="CEF68" s="68" t="s">
        <v>86</v>
      </c>
      <c r="CEG68" s="61">
        <f>SUM(CEI54:CEI66)</f>
        <v>0</v>
      </c>
      <c r="CEH68" s="61"/>
      <c r="CEI68" s="62"/>
      <c r="CEJ68" s="62"/>
      <c r="CEK68" s="63"/>
      <c r="CEL68" s="63"/>
      <c r="CEM68" s="63"/>
      <c r="CEN68" s="62"/>
      <c r="CEO68" s="64"/>
      <c r="CEP68" s="65"/>
      <c r="CEQ68" s="66"/>
      <c r="CER68" s="66"/>
      <c r="CES68" s="66"/>
      <c r="CET68" s="67"/>
      <c r="CEU68" s="59"/>
      <c r="CEV68" s="59"/>
      <c r="CEW68" s="59"/>
      <c r="CEX68" s="59"/>
      <c r="CEY68" s="59"/>
      <c r="CEZ68" s="59"/>
      <c r="CFA68" s="59"/>
      <c r="CFB68" s="59"/>
      <c r="CFC68" s="59"/>
      <c r="CFD68" s="59"/>
      <c r="CFE68" s="59"/>
      <c r="CFF68" s="59"/>
      <c r="CFG68" s="59"/>
      <c r="CFH68" s="59"/>
      <c r="CFI68" s="59"/>
      <c r="CFJ68" s="59"/>
      <c r="CFK68" s="59"/>
      <c r="CFL68" s="59"/>
      <c r="CFM68" s="59"/>
      <c r="CFN68" s="59"/>
      <c r="CFO68" s="60"/>
      <c r="CFP68" s="60"/>
      <c r="CFQ68" s="69"/>
      <c r="CFR68" s="69"/>
      <c r="CFS68" s="69"/>
      <c r="CFT68" s="69"/>
      <c r="CFU68" s="69"/>
      <c r="CFV68" s="69"/>
      <c r="CFW68" s="69"/>
      <c r="CFX68" s="69"/>
      <c r="CFY68" s="69"/>
      <c r="CFZ68" s="69"/>
      <c r="CGA68" s="69"/>
      <c r="CGB68" s="69"/>
      <c r="CGC68" s="69"/>
      <c r="CGD68" s="69"/>
      <c r="CGE68" s="69"/>
      <c r="CGF68" s="69"/>
      <c r="CGG68" s="69"/>
      <c r="CGH68" s="69"/>
      <c r="CGI68" s="69"/>
      <c r="CGJ68" s="69"/>
      <c r="CGK68" s="69"/>
      <c r="CGL68" s="69"/>
      <c r="CGM68" s="69"/>
      <c r="CGN68" s="69"/>
      <c r="CGO68" s="70"/>
      <c r="CGP68" s="71"/>
      <c r="CGQ68" s="72"/>
      <c r="CGR68" s="68" t="s">
        <v>86</v>
      </c>
      <c r="CGS68" s="61">
        <f>SUM(CGU54:CGU66)</f>
        <v>0</v>
      </c>
      <c r="CGT68" s="61"/>
      <c r="CGU68" s="62"/>
      <c r="CGV68" s="62"/>
      <c r="CGW68" s="63"/>
      <c r="CGX68" s="63"/>
      <c r="CGY68" s="63"/>
      <c r="CGZ68" s="62"/>
      <c r="CHA68" s="64"/>
      <c r="CHB68" s="65"/>
      <c r="CHC68" s="66"/>
      <c r="CHD68" s="66"/>
      <c r="CHE68" s="66"/>
      <c r="CHF68" s="67"/>
      <c r="CHG68" s="59"/>
      <c r="CHH68" s="59"/>
      <c r="CHI68" s="59"/>
      <c r="CHJ68" s="59"/>
      <c r="CHK68" s="59"/>
      <c r="CHL68" s="59"/>
      <c r="CHM68" s="59"/>
      <c r="CHN68" s="59"/>
      <c r="CHO68" s="59"/>
      <c r="CHP68" s="59"/>
      <c r="CHQ68" s="59"/>
      <c r="CHR68" s="59"/>
      <c r="CHS68" s="59"/>
      <c r="CHT68" s="59"/>
      <c r="CHU68" s="59"/>
      <c r="CHV68" s="59"/>
      <c r="CHW68" s="59"/>
      <c r="CHX68" s="59"/>
      <c r="CHY68" s="59"/>
      <c r="CHZ68" s="59"/>
      <c r="CIA68" s="60"/>
      <c r="CIB68" s="60"/>
      <c r="CIC68" s="69"/>
      <c r="CID68" s="69"/>
      <c r="CIE68" s="69"/>
      <c r="CIF68" s="69"/>
      <c r="CIG68" s="69"/>
      <c r="CIH68" s="69"/>
      <c r="CII68" s="69"/>
      <c r="CIJ68" s="69"/>
      <c r="CIK68" s="69"/>
      <c r="CIL68" s="69"/>
      <c r="CIM68" s="69"/>
      <c r="CIN68" s="69"/>
      <c r="CIO68" s="69"/>
      <c r="CIP68" s="69"/>
      <c r="CIQ68" s="69"/>
      <c r="CIR68" s="69"/>
      <c r="CIS68" s="69"/>
      <c r="CIT68" s="69"/>
      <c r="CIU68" s="69"/>
      <c r="CIV68" s="69"/>
      <c r="CIW68" s="69"/>
      <c r="CIX68" s="69"/>
      <c r="CIY68" s="69"/>
      <c r="CIZ68" s="69"/>
      <c r="CJA68" s="70"/>
      <c r="CJB68" s="71"/>
      <c r="CJC68" s="72"/>
      <c r="CJD68" s="68" t="s">
        <v>86</v>
      </c>
      <c r="CJE68" s="61">
        <f>SUM(CJG54:CJG66)</f>
        <v>0</v>
      </c>
      <c r="CJF68" s="61"/>
      <c r="CJG68" s="62"/>
      <c r="CJH68" s="62"/>
      <c r="CJI68" s="63"/>
      <c r="CJJ68" s="63"/>
      <c r="CJK68" s="63"/>
      <c r="CJL68" s="62"/>
      <c r="CJM68" s="64"/>
      <c r="CJN68" s="65"/>
      <c r="CJO68" s="66"/>
      <c r="CJP68" s="66"/>
      <c r="CJQ68" s="66"/>
      <c r="CJR68" s="67"/>
      <c r="CJS68" s="59"/>
      <c r="CJT68" s="59"/>
      <c r="CJU68" s="59"/>
      <c r="CJV68" s="59"/>
      <c r="CJW68" s="59"/>
      <c r="CJX68" s="59"/>
      <c r="CJY68" s="59"/>
      <c r="CJZ68" s="59"/>
      <c r="CKA68" s="59"/>
      <c r="CKB68" s="59"/>
      <c r="CKC68" s="59"/>
      <c r="CKD68" s="59"/>
      <c r="CKE68" s="59"/>
      <c r="CKF68" s="59"/>
      <c r="CKG68" s="59"/>
      <c r="CKH68" s="59"/>
      <c r="CKI68" s="59"/>
      <c r="CKJ68" s="59"/>
      <c r="CKK68" s="59"/>
      <c r="CKL68" s="59"/>
      <c r="CKM68" s="60"/>
      <c r="CKN68" s="60"/>
      <c r="CKO68" s="69"/>
      <c r="CKP68" s="69"/>
      <c r="CKQ68" s="69"/>
      <c r="CKR68" s="69"/>
      <c r="CKS68" s="69"/>
      <c r="CKT68" s="69"/>
      <c r="CKU68" s="69"/>
      <c r="CKV68" s="69"/>
      <c r="CKW68" s="69"/>
      <c r="CKX68" s="69"/>
      <c r="CKY68" s="69"/>
      <c r="CKZ68" s="69"/>
      <c r="CLA68" s="69"/>
      <c r="CLB68" s="69"/>
      <c r="CLC68" s="69"/>
      <c r="CLD68" s="69"/>
      <c r="CLE68" s="69"/>
      <c r="CLF68" s="69"/>
      <c r="CLG68" s="69"/>
      <c r="CLH68" s="69"/>
      <c r="CLI68" s="69"/>
      <c r="CLJ68" s="69"/>
      <c r="CLK68" s="69"/>
      <c r="CLL68" s="69"/>
      <c r="CLM68" s="70"/>
      <c r="CLN68" s="71"/>
      <c r="CLO68" s="72"/>
      <c r="CLP68" s="68" t="s">
        <v>86</v>
      </c>
      <c r="CLQ68" s="61">
        <f>SUM(CLS54:CLS66)</f>
        <v>0</v>
      </c>
      <c r="CLR68" s="61"/>
      <c r="CLS68" s="62"/>
      <c r="CLT68" s="62"/>
      <c r="CLU68" s="63"/>
      <c r="CLV68" s="63"/>
      <c r="CLW68" s="63"/>
      <c r="CLX68" s="62"/>
      <c r="CLY68" s="64"/>
      <c r="CLZ68" s="65"/>
      <c r="CMA68" s="66"/>
      <c r="CMB68" s="66"/>
      <c r="CMC68" s="66"/>
      <c r="CMD68" s="67"/>
      <c r="CME68" s="59"/>
      <c r="CMF68" s="59"/>
      <c r="CMG68" s="59"/>
      <c r="CMH68" s="59"/>
      <c r="CMI68" s="59"/>
      <c r="CMJ68" s="59"/>
      <c r="CMK68" s="59"/>
      <c r="CML68" s="59"/>
      <c r="CMM68" s="59"/>
      <c r="CMN68" s="59"/>
      <c r="CMO68" s="59"/>
      <c r="CMP68" s="59"/>
      <c r="CMQ68" s="59"/>
      <c r="CMR68" s="59"/>
      <c r="CMS68" s="59"/>
      <c r="CMT68" s="59"/>
      <c r="CMU68" s="59"/>
      <c r="CMV68" s="59"/>
      <c r="CMW68" s="59"/>
      <c r="CMX68" s="59"/>
      <c r="CMY68" s="60"/>
      <c r="CMZ68" s="60"/>
      <c r="CNA68" s="69"/>
      <c r="CNB68" s="69"/>
      <c r="CNC68" s="69"/>
      <c r="CND68" s="69"/>
      <c r="CNE68" s="69"/>
      <c r="CNF68" s="69"/>
      <c r="CNG68" s="69"/>
      <c r="CNH68" s="69"/>
      <c r="CNI68" s="69"/>
      <c r="CNJ68" s="69"/>
      <c r="CNK68" s="69"/>
      <c r="CNL68" s="69"/>
      <c r="CNM68" s="69"/>
      <c r="CNN68" s="69"/>
      <c r="CNO68" s="69"/>
      <c r="CNP68" s="69"/>
      <c r="CNQ68" s="69"/>
      <c r="CNR68" s="69"/>
      <c r="CNS68" s="69"/>
      <c r="CNT68" s="69"/>
      <c r="CNU68" s="69"/>
      <c r="CNV68" s="69"/>
      <c r="CNW68" s="69"/>
      <c r="CNX68" s="69"/>
      <c r="CNY68" s="70"/>
      <c r="CNZ68" s="71"/>
      <c r="COA68" s="72"/>
      <c r="COB68" s="68" t="s">
        <v>86</v>
      </c>
      <c r="COC68" s="61">
        <f>SUM(COE54:COE66)</f>
        <v>0</v>
      </c>
      <c r="COD68" s="61"/>
      <c r="COE68" s="62"/>
      <c r="COF68" s="62"/>
      <c r="COG68" s="63"/>
      <c r="COH68" s="63"/>
      <c r="COI68" s="63"/>
      <c r="COJ68" s="62"/>
      <c r="COK68" s="64"/>
      <c r="COL68" s="65"/>
      <c r="COM68" s="66"/>
      <c r="CON68" s="66"/>
      <c r="COO68" s="66"/>
      <c r="COP68" s="67"/>
      <c r="COQ68" s="59"/>
      <c r="COR68" s="59"/>
      <c r="COS68" s="59"/>
      <c r="COT68" s="59"/>
      <c r="COU68" s="59"/>
      <c r="COV68" s="59"/>
      <c r="COW68" s="59"/>
      <c r="COX68" s="59"/>
      <c r="COY68" s="59"/>
      <c r="COZ68" s="59"/>
      <c r="CPA68" s="59"/>
      <c r="CPB68" s="59"/>
      <c r="CPC68" s="59"/>
      <c r="CPD68" s="59"/>
      <c r="CPE68" s="59"/>
      <c r="CPF68" s="59"/>
      <c r="CPG68" s="59"/>
      <c r="CPH68" s="59"/>
      <c r="CPI68" s="59"/>
      <c r="CPJ68" s="59"/>
      <c r="CPK68" s="60"/>
      <c r="CPL68" s="60"/>
      <c r="CPM68" s="69"/>
      <c r="CPN68" s="69"/>
      <c r="CPO68" s="69"/>
      <c r="CPP68" s="69"/>
      <c r="CPQ68" s="69"/>
      <c r="CPR68" s="69"/>
      <c r="CPS68" s="69"/>
      <c r="CPT68" s="69"/>
      <c r="CPU68" s="69"/>
      <c r="CPV68" s="69"/>
      <c r="CPW68" s="69"/>
      <c r="CPX68" s="69"/>
      <c r="CPY68" s="69"/>
      <c r="CPZ68" s="69"/>
      <c r="CQA68" s="69"/>
      <c r="CQB68" s="69"/>
      <c r="CQC68" s="69"/>
      <c r="CQD68" s="69"/>
      <c r="CQE68" s="69"/>
      <c r="CQF68" s="69"/>
      <c r="CQG68" s="69"/>
      <c r="CQH68" s="69"/>
      <c r="CQI68" s="69"/>
      <c r="CQJ68" s="69"/>
      <c r="CQK68" s="70"/>
      <c r="CQL68" s="71"/>
      <c r="CQM68" s="72"/>
      <c r="CQN68" s="68" t="s">
        <v>86</v>
      </c>
      <c r="CQO68" s="61">
        <f>SUM(CQQ54:CQQ66)</f>
        <v>0</v>
      </c>
      <c r="CQP68" s="61"/>
      <c r="CQQ68" s="62"/>
      <c r="CQR68" s="62"/>
      <c r="CQS68" s="63"/>
      <c r="CQT68" s="63"/>
      <c r="CQU68" s="63"/>
      <c r="CQV68" s="62"/>
      <c r="CQW68" s="64"/>
      <c r="CQX68" s="65"/>
      <c r="CQY68" s="66"/>
      <c r="CQZ68" s="66"/>
      <c r="CRA68" s="66"/>
      <c r="CRB68" s="67"/>
      <c r="CRC68" s="59"/>
      <c r="CRD68" s="59"/>
      <c r="CRE68" s="59"/>
      <c r="CRF68" s="59"/>
      <c r="CRG68" s="59"/>
      <c r="CRH68" s="59"/>
      <c r="CRI68" s="59"/>
      <c r="CRJ68" s="59"/>
      <c r="CRK68" s="59"/>
      <c r="CRL68" s="59"/>
      <c r="CRM68" s="59"/>
      <c r="CRN68" s="59"/>
      <c r="CRO68" s="59"/>
      <c r="CRP68" s="59"/>
      <c r="CRQ68" s="59"/>
      <c r="CRR68" s="59"/>
      <c r="CRS68" s="59"/>
      <c r="CRT68" s="59"/>
      <c r="CRU68" s="59"/>
      <c r="CRV68" s="59"/>
      <c r="CRW68" s="60"/>
      <c r="CRX68" s="60"/>
      <c r="CRY68" s="69"/>
      <c r="CRZ68" s="69"/>
      <c r="CSA68" s="69"/>
      <c r="CSB68" s="69"/>
      <c r="CSC68" s="69"/>
      <c r="CSD68" s="69"/>
      <c r="CSE68" s="69"/>
      <c r="CSF68" s="69"/>
      <c r="CSG68" s="69"/>
      <c r="CSH68" s="69"/>
      <c r="CSI68" s="69"/>
      <c r="CSJ68" s="69"/>
      <c r="CSK68" s="69"/>
      <c r="CSL68" s="69"/>
      <c r="CSM68" s="69"/>
      <c r="CSN68" s="69"/>
      <c r="CSO68" s="69"/>
      <c r="CSP68" s="69"/>
      <c r="CSQ68" s="69"/>
      <c r="CSR68" s="69"/>
      <c r="CSS68" s="69"/>
      <c r="CST68" s="69"/>
      <c r="CSU68" s="69"/>
      <c r="CSV68" s="69"/>
      <c r="CSW68" s="70"/>
      <c r="CSX68" s="71"/>
      <c r="CSY68" s="72"/>
      <c r="CSZ68" s="68" t="s">
        <v>86</v>
      </c>
      <c r="CTA68" s="61">
        <f>SUM(CTC54:CTC66)</f>
        <v>0</v>
      </c>
      <c r="CTB68" s="61"/>
      <c r="CTC68" s="62"/>
      <c r="CTD68" s="62"/>
      <c r="CTE68" s="63"/>
      <c r="CTF68" s="63"/>
      <c r="CTG68" s="63"/>
      <c r="CTH68" s="62"/>
      <c r="CTI68" s="64"/>
      <c r="CTJ68" s="65"/>
      <c r="CTK68" s="66"/>
      <c r="CTL68" s="66"/>
      <c r="CTM68" s="66"/>
      <c r="CTN68" s="67"/>
      <c r="CTO68" s="59"/>
      <c r="CTP68" s="59"/>
      <c r="CTQ68" s="59"/>
      <c r="CTR68" s="59"/>
      <c r="CTS68" s="59"/>
      <c r="CTT68" s="59"/>
      <c r="CTU68" s="59"/>
      <c r="CTV68" s="59"/>
      <c r="CTW68" s="59"/>
      <c r="CTX68" s="59"/>
      <c r="CTY68" s="59"/>
      <c r="CTZ68" s="59"/>
      <c r="CUA68" s="59"/>
      <c r="CUB68" s="59"/>
      <c r="CUC68" s="59"/>
      <c r="CUD68" s="59"/>
      <c r="CUE68" s="59"/>
      <c r="CUF68" s="59"/>
      <c r="CUG68" s="59"/>
      <c r="CUH68" s="59"/>
      <c r="CUI68" s="60"/>
      <c r="CUJ68" s="60"/>
      <c r="CUK68" s="69"/>
      <c r="CUL68" s="69"/>
      <c r="CUM68" s="69"/>
      <c r="CUN68" s="69"/>
      <c r="CUO68" s="69"/>
      <c r="CUP68" s="69"/>
      <c r="CUQ68" s="69"/>
      <c r="CUR68" s="69"/>
      <c r="CUS68" s="69"/>
      <c r="CUT68" s="69"/>
      <c r="CUU68" s="69"/>
      <c r="CUV68" s="69"/>
      <c r="CUW68" s="69"/>
      <c r="CUX68" s="69"/>
      <c r="CUY68" s="69"/>
      <c r="CUZ68" s="69"/>
      <c r="CVA68" s="69"/>
      <c r="CVB68" s="69"/>
      <c r="CVC68" s="69"/>
      <c r="CVD68" s="69"/>
      <c r="CVE68" s="69"/>
      <c r="CVF68" s="69"/>
      <c r="CVG68" s="69"/>
      <c r="CVH68" s="69"/>
      <c r="CVI68" s="70"/>
      <c r="CVJ68" s="71"/>
      <c r="CVK68" s="72"/>
      <c r="CVL68" s="68" t="s">
        <v>86</v>
      </c>
      <c r="CVM68" s="61">
        <f>SUM(CVO54:CVO66)</f>
        <v>0</v>
      </c>
      <c r="CVN68" s="61"/>
      <c r="CVO68" s="62"/>
      <c r="CVP68" s="62"/>
      <c r="CVQ68" s="63"/>
      <c r="CVR68" s="63"/>
      <c r="CVS68" s="63"/>
      <c r="CVT68" s="62"/>
      <c r="CVU68" s="64"/>
      <c r="CVV68" s="65"/>
      <c r="CVW68" s="66"/>
      <c r="CVX68" s="66"/>
      <c r="CVY68" s="66"/>
      <c r="CVZ68" s="67"/>
      <c r="CWA68" s="59"/>
      <c r="CWB68" s="59"/>
      <c r="CWC68" s="59"/>
      <c r="CWD68" s="59"/>
      <c r="CWE68" s="59"/>
      <c r="CWF68" s="59"/>
      <c r="CWG68" s="59"/>
      <c r="CWH68" s="59"/>
      <c r="CWI68" s="59"/>
      <c r="CWJ68" s="59"/>
      <c r="CWK68" s="59"/>
      <c r="CWL68" s="59"/>
      <c r="CWM68" s="59"/>
      <c r="CWN68" s="59"/>
      <c r="CWO68" s="59"/>
      <c r="CWP68" s="59"/>
      <c r="CWQ68" s="59"/>
      <c r="CWR68" s="59"/>
      <c r="CWS68" s="59"/>
      <c r="CWT68" s="59"/>
      <c r="CWU68" s="60"/>
      <c r="CWV68" s="60"/>
      <c r="CWW68" s="69"/>
      <c r="CWX68" s="69"/>
      <c r="CWY68" s="69"/>
      <c r="CWZ68" s="69"/>
      <c r="CXA68" s="69"/>
      <c r="CXB68" s="69"/>
      <c r="CXC68" s="69"/>
      <c r="CXD68" s="69"/>
      <c r="CXE68" s="69"/>
      <c r="CXF68" s="69"/>
      <c r="CXG68" s="69"/>
      <c r="CXH68" s="69"/>
      <c r="CXI68" s="69"/>
      <c r="CXJ68" s="69"/>
      <c r="CXK68" s="69"/>
      <c r="CXL68" s="69"/>
      <c r="CXM68" s="69"/>
      <c r="CXN68" s="69"/>
      <c r="CXO68" s="69"/>
      <c r="CXP68" s="69"/>
      <c r="CXQ68" s="69"/>
      <c r="CXR68" s="69"/>
      <c r="CXS68" s="69"/>
      <c r="CXT68" s="69"/>
      <c r="CXU68" s="70"/>
      <c r="CXV68" s="71"/>
      <c r="CXW68" s="72"/>
      <c r="CXX68" s="68" t="s">
        <v>86</v>
      </c>
      <c r="CXY68" s="61">
        <f>SUM(CYA54:CYA66)</f>
        <v>0</v>
      </c>
      <c r="CXZ68" s="61"/>
      <c r="CYA68" s="62"/>
      <c r="CYB68" s="62"/>
      <c r="CYC68" s="63"/>
      <c r="CYD68" s="63"/>
      <c r="CYE68" s="63"/>
      <c r="CYF68" s="62"/>
      <c r="CYG68" s="64"/>
      <c r="CYH68" s="65"/>
      <c r="CYI68" s="66"/>
      <c r="CYJ68" s="66"/>
      <c r="CYK68" s="66"/>
      <c r="CYL68" s="67"/>
      <c r="CYM68" s="59"/>
      <c r="CYN68" s="59"/>
      <c r="CYO68" s="59"/>
      <c r="CYP68" s="59"/>
      <c r="CYQ68" s="59"/>
      <c r="CYR68" s="59"/>
      <c r="CYS68" s="59"/>
      <c r="CYT68" s="59"/>
      <c r="CYU68" s="59"/>
      <c r="CYV68" s="59"/>
      <c r="CYW68" s="59"/>
      <c r="CYX68" s="59"/>
      <c r="CYY68" s="59"/>
      <c r="CYZ68" s="59"/>
      <c r="CZA68" s="59"/>
      <c r="CZB68" s="59"/>
      <c r="CZC68" s="59"/>
      <c r="CZD68" s="59"/>
      <c r="CZE68" s="59"/>
      <c r="CZF68" s="59"/>
      <c r="CZG68" s="60"/>
      <c r="CZH68" s="60"/>
      <c r="CZI68" s="69"/>
      <c r="CZJ68" s="69"/>
      <c r="CZK68" s="69"/>
      <c r="CZL68" s="69"/>
      <c r="CZM68" s="69"/>
      <c r="CZN68" s="69"/>
      <c r="CZO68" s="69"/>
      <c r="CZP68" s="69"/>
      <c r="CZQ68" s="69"/>
      <c r="CZR68" s="69"/>
      <c r="CZS68" s="69"/>
      <c r="CZT68" s="69"/>
      <c r="CZU68" s="69"/>
      <c r="CZV68" s="69"/>
      <c r="CZW68" s="69"/>
      <c r="CZX68" s="69"/>
      <c r="CZY68" s="69"/>
      <c r="CZZ68" s="69"/>
      <c r="DAA68" s="69"/>
      <c r="DAB68" s="69"/>
      <c r="DAC68" s="69"/>
      <c r="DAD68" s="69"/>
      <c r="DAE68" s="69"/>
      <c r="DAF68" s="69"/>
      <c r="DAG68" s="70"/>
      <c r="DAH68" s="71"/>
      <c r="DAI68" s="72"/>
      <c r="DAJ68" s="68" t="s">
        <v>86</v>
      </c>
      <c r="DAK68" s="61">
        <f>SUM(DAM54:DAM66)</f>
        <v>0</v>
      </c>
      <c r="DAL68" s="61"/>
      <c r="DAM68" s="62"/>
      <c r="DAN68" s="62"/>
      <c r="DAO68" s="63"/>
      <c r="DAP68" s="63"/>
      <c r="DAQ68" s="63"/>
      <c r="DAR68" s="62"/>
      <c r="DAS68" s="64"/>
      <c r="DAT68" s="65"/>
      <c r="DAU68" s="66"/>
      <c r="DAV68" s="66"/>
      <c r="DAW68" s="66"/>
      <c r="DAX68" s="67"/>
      <c r="DAY68" s="59"/>
      <c r="DAZ68" s="59"/>
      <c r="DBA68" s="59"/>
      <c r="DBB68" s="59"/>
      <c r="DBC68" s="59"/>
      <c r="DBD68" s="59"/>
      <c r="DBE68" s="59"/>
      <c r="DBF68" s="59"/>
      <c r="DBG68" s="59"/>
      <c r="DBH68" s="59"/>
      <c r="DBI68" s="59"/>
      <c r="DBJ68" s="59"/>
      <c r="DBK68" s="59"/>
      <c r="DBL68" s="59"/>
      <c r="DBM68" s="59"/>
      <c r="DBN68" s="59"/>
      <c r="DBO68" s="59"/>
      <c r="DBP68" s="59"/>
      <c r="DBQ68" s="59"/>
      <c r="DBR68" s="59"/>
      <c r="DBS68" s="60"/>
      <c r="DBT68" s="60"/>
      <c r="DBU68" s="69"/>
      <c r="DBV68" s="69"/>
      <c r="DBW68" s="69"/>
      <c r="DBX68" s="69"/>
      <c r="DBY68" s="69"/>
      <c r="DBZ68" s="69"/>
      <c r="DCA68" s="69"/>
      <c r="DCB68" s="69"/>
      <c r="DCC68" s="69"/>
      <c r="DCD68" s="69"/>
      <c r="DCE68" s="69"/>
      <c r="DCF68" s="69"/>
      <c r="DCG68" s="69"/>
      <c r="DCH68" s="69"/>
      <c r="DCI68" s="69"/>
      <c r="DCJ68" s="69"/>
      <c r="DCK68" s="69"/>
      <c r="DCL68" s="69"/>
      <c r="DCM68" s="69"/>
      <c r="DCN68" s="69"/>
      <c r="DCO68" s="69"/>
      <c r="DCP68" s="69"/>
      <c r="DCQ68" s="69"/>
      <c r="DCR68" s="69"/>
      <c r="DCS68" s="70"/>
      <c r="DCT68" s="71"/>
      <c r="DCU68" s="72"/>
      <c r="DCV68" s="68" t="s">
        <v>86</v>
      </c>
      <c r="DCW68" s="61">
        <f>SUM(DCY54:DCY66)</f>
        <v>0</v>
      </c>
      <c r="DCX68" s="61"/>
      <c r="DCY68" s="62"/>
      <c r="DCZ68" s="62"/>
      <c r="DDA68" s="63"/>
      <c r="DDB68" s="63"/>
      <c r="DDC68" s="63"/>
      <c r="DDD68" s="62"/>
      <c r="DDE68" s="64"/>
      <c r="DDF68" s="65"/>
      <c r="DDG68" s="66"/>
      <c r="DDH68" s="66"/>
      <c r="DDI68" s="66"/>
      <c r="DDJ68" s="67"/>
      <c r="DDK68" s="59"/>
      <c r="DDL68" s="59"/>
      <c r="DDM68" s="59"/>
      <c r="DDN68" s="59"/>
      <c r="DDO68" s="59"/>
      <c r="DDP68" s="59"/>
      <c r="DDQ68" s="59"/>
      <c r="DDR68" s="59"/>
      <c r="DDS68" s="59"/>
      <c r="DDT68" s="59"/>
      <c r="DDU68" s="59"/>
      <c r="DDV68" s="59"/>
      <c r="DDW68" s="59"/>
      <c r="DDX68" s="59"/>
      <c r="DDY68" s="59"/>
      <c r="DDZ68" s="59"/>
      <c r="DEA68" s="59"/>
      <c r="DEB68" s="59"/>
      <c r="DEC68" s="59"/>
      <c r="DED68" s="59"/>
      <c r="DEE68" s="60"/>
      <c r="DEF68" s="60"/>
      <c r="DEG68" s="69"/>
      <c r="DEH68" s="69"/>
      <c r="DEI68" s="69"/>
      <c r="DEJ68" s="69"/>
      <c r="DEK68" s="69"/>
      <c r="DEL68" s="69"/>
      <c r="DEM68" s="69"/>
      <c r="DEN68" s="69"/>
      <c r="DEO68" s="69"/>
      <c r="DEP68" s="69"/>
      <c r="DEQ68" s="69"/>
      <c r="DER68" s="69"/>
      <c r="DES68" s="69"/>
      <c r="DET68" s="69"/>
      <c r="DEU68" s="69"/>
      <c r="DEV68" s="69"/>
      <c r="DEW68" s="69"/>
      <c r="DEX68" s="69"/>
      <c r="DEY68" s="69"/>
      <c r="DEZ68" s="69"/>
      <c r="DFA68" s="69"/>
      <c r="DFB68" s="69"/>
      <c r="DFC68" s="69"/>
      <c r="DFD68" s="69"/>
      <c r="DFE68" s="70"/>
      <c r="DFF68" s="71"/>
      <c r="DFG68" s="72"/>
      <c r="DFH68" s="68" t="s">
        <v>86</v>
      </c>
      <c r="DFI68" s="61">
        <f>SUM(DFK54:DFK66)</f>
        <v>0</v>
      </c>
      <c r="DFJ68" s="61"/>
      <c r="DFK68" s="62"/>
      <c r="DFL68" s="62"/>
      <c r="DFM68" s="63"/>
      <c r="DFN68" s="63"/>
      <c r="DFO68" s="63"/>
      <c r="DFP68" s="62"/>
      <c r="DFQ68" s="64"/>
      <c r="DFR68" s="65"/>
      <c r="DFS68" s="66"/>
      <c r="DFT68" s="66"/>
      <c r="DFU68" s="66"/>
      <c r="DFV68" s="67"/>
      <c r="DFW68" s="59"/>
      <c r="DFX68" s="59"/>
      <c r="DFY68" s="59"/>
      <c r="DFZ68" s="59"/>
      <c r="DGA68" s="59"/>
      <c r="DGB68" s="59"/>
      <c r="DGC68" s="59"/>
      <c r="DGD68" s="59"/>
      <c r="DGE68" s="59"/>
      <c r="DGF68" s="59"/>
      <c r="DGG68" s="59"/>
      <c r="DGH68" s="59"/>
      <c r="DGI68" s="59"/>
      <c r="DGJ68" s="59"/>
      <c r="DGK68" s="59"/>
      <c r="DGL68" s="59"/>
      <c r="DGM68" s="59"/>
      <c r="DGN68" s="59"/>
      <c r="DGO68" s="59"/>
      <c r="DGP68" s="59"/>
      <c r="DGQ68" s="60"/>
      <c r="DGR68" s="60"/>
      <c r="DGS68" s="69"/>
      <c r="DGT68" s="69"/>
      <c r="DGU68" s="69"/>
      <c r="DGV68" s="69"/>
      <c r="DGW68" s="69"/>
      <c r="DGX68" s="69"/>
      <c r="DGY68" s="69"/>
      <c r="DGZ68" s="69"/>
      <c r="DHA68" s="69"/>
      <c r="DHB68" s="69"/>
      <c r="DHC68" s="69"/>
      <c r="DHD68" s="69"/>
      <c r="DHE68" s="69"/>
      <c r="DHF68" s="69"/>
      <c r="DHG68" s="69"/>
      <c r="DHH68" s="69"/>
      <c r="DHI68" s="69"/>
      <c r="DHJ68" s="69"/>
      <c r="DHK68" s="69"/>
      <c r="DHL68" s="69"/>
      <c r="DHM68" s="69"/>
      <c r="DHN68" s="69"/>
      <c r="DHO68" s="69"/>
      <c r="DHP68" s="69"/>
      <c r="DHQ68" s="70"/>
      <c r="DHR68" s="71"/>
      <c r="DHS68" s="72"/>
      <c r="DHT68" s="68" t="s">
        <v>86</v>
      </c>
      <c r="DHU68" s="61">
        <f>SUM(DHW54:DHW66)</f>
        <v>0</v>
      </c>
      <c r="DHV68" s="61"/>
      <c r="DHW68" s="62"/>
      <c r="DHX68" s="62"/>
      <c r="DHY68" s="63"/>
      <c r="DHZ68" s="63"/>
      <c r="DIA68" s="63"/>
      <c r="DIB68" s="62"/>
      <c r="DIC68" s="64"/>
      <c r="DID68" s="65"/>
      <c r="DIE68" s="66"/>
      <c r="DIF68" s="66"/>
      <c r="DIG68" s="66"/>
      <c r="DIH68" s="67"/>
      <c r="DII68" s="59"/>
      <c r="DIJ68" s="59"/>
      <c r="DIK68" s="59"/>
      <c r="DIL68" s="59"/>
      <c r="DIM68" s="59"/>
      <c r="DIN68" s="59"/>
      <c r="DIO68" s="59"/>
      <c r="DIP68" s="59"/>
      <c r="DIQ68" s="59"/>
      <c r="DIR68" s="59"/>
      <c r="DIS68" s="59"/>
      <c r="DIT68" s="59"/>
      <c r="DIU68" s="59"/>
      <c r="DIV68" s="59"/>
      <c r="DIW68" s="59"/>
      <c r="DIX68" s="59"/>
      <c r="DIY68" s="59"/>
      <c r="DIZ68" s="59"/>
      <c r="DJA68" s="59"/>
      <c r="DJB68" s="59"/>
      <c r="DJC68" s="60"/>
      <c r="DJD68" s="60"/>
      <c r="DJE68" s="69"/>
      <c r="DJF68" s="69"/>
      <c r="DJG68" s="69"/>
      <c r="DJH68" s="69"/>
      <c r="DJI68" s="69"/>
      <c r="DJJ68" s="69"/>
      <c r="DJK68" s="69"/>
      <c r="DJL68" s="69"/>
      <c r="DJM68" s="69"/>
      <c r="DJN68" s="69"/>
      <c r="DJO68" s="69"/>
      <c r="DJP68" s="69"/>
      <c r="DJQ68" s="69"/>
      <c r="DJR68" s="69"/>
      <c r="DJS68" s="69"/>
      <c r="DJT68" s="69"/>
      <c r="DJU68" s="69"/>
      <c r="DJV68" s="69"/>
      <c r="DJW68" s="69"/>
      <c r="DJX68" s="69"/>
      <c r="DJY68" s="69"/>
      <c r="DJZ68" s="69"/>
      <c r="DKA68" s="69"/>
      <c r="DKB68" s="69"/>
      <c r="DKC68" s="70"/>
      <c r="DKD68" s="71"/>
      <c r="DKE68" s="72"/>
      <c r="DKF68" s="68" t="s">
        <v>86</v>
      </c>
      <c r="DKG68" s="61">
        <f>SUM(DKI54:DKI66)</f>
        <v>0</v>
      </c>
      <c r="DKH68" s="61"/>
      <c r="DKI68" s="62"/>
      <c r="DKJ68" s="62"/>
      <c r="DKK68" s="63"/>
      <c r="DKL68" s="63"/>
      <c r="DKM68" s="63"/>
      <c r="DKN68" s="62"/>
      <c r="DKO68" s="64"/>
      <c r="DKP68" s="65"/>
      <c r="DKQ68" s="66"/>
      <c r="DKR68" s="66"/>
      <c r="DKS68" s="66"/>
      <c r="DKT68" s="67"/>
      <c r="DKU68" s="59"/>
      <c r="DKV68" s="59"/>
      <c r="DKW68" s="59"/>
      <c r="DKX68" s="59"/>
      <c r="DKY68" s="59"/>
      <c r="DKZ68" s="59"/>
      <c r="DLA68" s="59"/>
      <c r="DLB68" s="59"/>
      <c r="DLC68" s="59"/>
      <c r="DLD68" s="59"/>
      <c r="DLE68" s="59"/>
      <c r="DLF68" s="59"/>
      <c r="DLG68" s="59"/>
      <c r="DLH68" s="59"/>
      <c r="DLI68" s="59"/>
      <c r="DLJ68" s="59"/>
      <c r="DLK68" s="59"/>
      <c r="DLL68" s="59"/>
      <c r="DLM68" s="59"/>
      <c r="DLN68" s="59"/>
      <c r="DLO68" s="60"/>
      <c r="DLP68" s="60"/>
      <c r="DLQ68" s="69"/>
      <c r="DLR68" s="69"/>
      <c r="DLS68" s="69"/>
      <c r="DLT68" s="69"/>
      <c r="DLU68" s="69"/>
      <c r="DLV68" s="69"/>
      <c r="DLW68" s="69"/>
      <c r="DLX68" s="69"/>
      <c r="DLY68" s="69"/>
      <c r="DLZ68" s="69"/>
      <c r="DMA68" s="69"/>
      <c r="DMB68" s="69"/>
      <c r="DMC68" s="69"/>
      <c r="DMD68" s="69"/>
      <c r="DME68" s="69"/>
      <c r="DMF68" s="69"/>
      <c r="DMG68" s="69"/>
      <c r="DMH68" s="69"/>
      <c r="DMI68" s="69"/>
      <c r="DMJ68" s="69"/>
      <c r="DMK68" s="69"/>
      <c r="DML68" s="69"/>
      <c r="DMM68" s="69"/>
      <c r="DMN68" s="69"/>
      <c r="DMO68" s="70"/>
      <c r="DMP68" s="71"/>
      <c r="DMQ68" s="72"/>
      <c r="DMR68" s="68" t="s">
        <v>86</v>
      </c>
      <c r="DMS68" s="61">
        <f>SUM(DMU54:DMU66)</f>
        <v>0</v>
      </c>
      <c r="DMT68" s="61"/>
      <c r="DMU68" s="62"/>
      <c r="DMV68" s="62"/>
      <c r="DMW68" s="63"/>
      <c r="DMX68" s="63"/>
      <c r="DMY68" s="63"/>
      <c r="DMZ68" s="62"/>
      <c r="DNA68" s="64"/>
      <c r="DNB68" s="65"/>
      <c r="DNC68" s="66"/>
      <c r="DND68" s="66"/>
      <c r="DNE68" s="66"/>
      <c r="DNF68" s="67"/>
      <c r="DNG68" s="59"/>
      <c r="DNH68" s="59"/>
      <c r="DNI68" s="59"/>
      <c r="DNJ68" s="59"/>
      <c r="DNK68" s="59"/>
      <c r="DNL68" s="59"/>
      <c r="DNM68" s="59"/>
      <c r="DNN68" s="59"/>
      <c r="DNO68" s="59"/>
      <c r="DNP68" s="59"/>
      <c r="DNQ68" s="59"/>
      <c r="DNR68" s="59"/>
      <c r="DNS68" s="59"/>
      <c r="DNT68" s="59"/>
      <c r="DNU68" s="59"/>
      <c r="DNV68" s="59"/>
      <c r="DNW68" s="59"/>
      <c r="DNX68" s="59"/>
      <c r="DNY68" s="59"/>
      <c r="DNZ68" s="59"/>
      <c r="DOA68" s="60"/>
      <c r="DOB68" s="60"/>
      <c r="DOC68" s="69"/>
      <c r="DOD68" s="69"/>
      <c r="DOE68" s="69"/>
      <c r="DOF68" s="69"/>
      <c r="DOG68" s="69"/>
      <c r="DOH68" s="69"/>
      <c r="DOI68" s="69"/>
      <c r="DOJ68" s="69"/>
      <c r="DOK68" s="69"/>
      <c r="DOL68" s="69"/>
      <c r="DOM68" s="69"/>
      <c r="DON68" s="69"/>
      <c r="DOO68" s="69"/>
      <c r="DOP68" s="69"/>
      <c r="DOQ68" s="69"/>
      <c r="DOR68" s="69"/>
      <c r="DOS68" s="69"/>
      <c r="DOT68" s="69"/>
      <c r="DOU68" s="69"/>
      <c r="DOV68" s="69"/>
      <c r="DOW68" s="69"/>
      <c r="DOX68" s="69"/>
      <c r="DOY68" s="69"/>
      <c r="DOZ68" s="69"/>
      <c r="DPA68" s="70"/>
      <c r="DPB68" s="71"/>
      <c r="DPC68" s="72"/>
      <c r="DPD68" s="68" t="s">
        <v>86</v>
      </c>
      <c r="DPE68" s="61">
        <f>SUM(DPG54:DPG66)</f>
        <v>0</v>
      </c>
      <c r="DPF68" s="61"/>
      <c r="DPG68" s="62"/>
      <c r="DPH68" s="62"/>
      <c r="DPI68" s="63"/>
      <c r="DPJ68" s="63"/>
      <c r="DPK68" s="63"/>
      <c r="DPL68" s="62"/>
      <c r="DPM68" s="64"/>
      <c r="DPN68" s="65"/>
      <c r="DPO68" s="66"/>
      <c r="DPP68" s="66"/>
      <c r="DPQ68" s="66"/>
      <c r="DPR68" s="67"/>
      <c r="DPS68" s="59"/>
      <c r="DPT68" s="59"/>
      <c r="DPU68" s="59"/>
      <c r="DPV68" s="59"/>
      <c r="DPW68" s="59"/>
      <c r="DPX68" s="59"/>
      <c r="DPY68" s="59"/>
      <c r="DPZ68" s="59"/>
      <c r="DQA68" s="59"/>
      <c r="DQB68" s="59"/>
      <c r="DQC68" s="59"/>
      <c r="DQD68" s="59"/>
      <c r="DQE68" s="59"/>
      <c r="DQF68" s="59"/>
      <c r="DQG68" s="59"/>
      <c r="DQH68" s="59"/>
      <c r="DQI68" s="59"/>
      <c r="DQJ68" s="59"/>
      <c r="DQK68" s="59"/>
      <c r="DQL68" s="59"/>
      <c r="DQM68" s="60"/>
      <c r="DQN68" s="60"/>
      <c r="DQO68" s="69"/>
      <c r="DQP68" s="69"/>
      <c r="DQQ68" s="69"/>
      <c r="DQR68" s="69"/>
      <c r="DQS68" s="69"/>
      <c r="DQT68" s="69"/>
      <c r="DQU68" s="69"/>
      <c r="DQV68" s="69"/>
      <c r="DQW68" s="69"/>
      <c r="DQX68" s="69"/>
      <c r="DQY68" s="69"/>
      <c r="DQZ68" s="69"/>
      <c r="DRA68" s="69"/>
      <c r="DRB68" s="69"/>
      <c r="DRC68" s="69"/>
      <c r="DRD68" s="69"/>
      <c r="DRE68" s="69"/>
      <c r="DRF68" s="69"/>
      <c r="DRG68" s="69"/>
      <c r="DRH68" s="69"/>
      <c r="DRI68" s="69"/>
      <c r="DRJ68" s="69"/>
      <c r="DRK68" s="69"/>
      <c r="DRL68" s="69"/>
      <c r="DRM68" s="70"/>
      <c r="DRN68" s="71"/>
      <c r="DRO68" s="72"/>
      <c r="DRP68" s="68" t="s">
        <v>86</v>
      </c>
      <c r="DRQ68" s="61">
        <f>SUM(DRS54:DRS66)</f>
        <v>0</v>
      </c>
      <c r="DRR68" s="61"/>
      <c r="DRS68" s="62"/>
      <c r="DRT68" s="62"/>
      <c r="DRU68" s="63"/>
      <c r="DRV68" s="63"/>
      <c r="DRW68" s="63"/>
      <c r="DRX68" s="62"/>
      <c r="DRY68" s="64"/>
      <c r="DRZ68" s="65"/>
      <c r="DSA68" s="66"/>
      <c r="DSB68" s="66"/>
      <c r="DSC68" s="66"/>
      <c r="DSD68" s="67"/>
      <c r="DSE68" s="59"/>
      <c r="DSF68" s="59"/>
      <c r="DSG68" s="59"/>
      <c r="DSH68" s="59"/>
      <c r="DSI68" s="59"/>
      <c r="DSJ68" s="59"/>
      <c r="DSK68" s="59"/>
      <c r="DSL68" s="59"/>
      <c r="DSM68" s="59"/>
      <c r="DSN68" s="59"/>
      <c r="DSO68" s="59"/>
      <c r="DSP68" s="59"/>
      <c r="DSQ68" s="59"/>
      <c r="DSR68" s="59"/>
      <c r="DSS68" s="59"/>
      <c r="DST68" s="59"/>
      <c r="DSU68" s="59"/>
      <c r="DSV68" s="59"/>
      <c r="DSW68" s="59"/>
      <c r="DSX68" s="59"/>
      <c r="DSY68" s="60"/>
      <c r="DSZ68" s="60"/>
      <c r="DTA68" s="69"/>
      <c r="DTB68" s="69"/>
      <c r="DTC68" s="69"/>
      <c r="DTD68" s="69"/>
      <c r="DTE68" s="69"/>
      <c r="DTF68" s="69"/>
      <c r="DTG68" s="69"/>
      <c r="DTH68" s="69"/>
      <c r="DTI68" s="69"/>
      <c r="DTJ68" s="69"/>
      <c r="DTK68" s="69"/>
      <c r="DTL68" s="69"/>
      <c r="DTM68" s="69"/>
      <c r="DTN68" s="69"/>
      <c r="DTO68" s="69"/>
      <c r="DTP68" s="69"/>
      <c r="DTQ68" s="69"/>
      <c r="DTR68" s="69"/>
      <c r="DTS68" s="69"/>
      <c r="DTT68" s="69"/>
      <c r="DTU68" s="69"/>
      <c r="DTV68" s="69"/>
      <c r="DTW68" s="69"/>
      <c r="DTX68" s="69"/>
      <c r="DTY68" s="70"/>
      <c r="DTZ68" s="71"/>
      <c r="DUA68" s="72"/>
      <c r="DUB68" s="68" t="s">
        <v>86</v>
      </c>
      <c r="DUC68" s="61">
        <f>SUM(DUE54:DUE66)</f>
        <v>0</v>
      </c>
      <c r="DUD68" s="61"/>
      <c r="DUE68" s="62"/>
      <c r="DUF68" s="62"/>
      <c r="DUG68" s="63"/>
      <c r="DUH68" s="63"/>
      <c r="DUI68" s="63"/>
      <c r="DUJ68" s="62"/>
      <c r="DUK68" s="64"/>
      <c r="DUL68" s="65"/>
      <c r="DUM68" s="66"/>
      <c r="DUN68" s="66"/>
      <c r="DUO68" s="66"/>
      <c r="DUP68" s="67"/>
      <c r="DUQ68" s="59"/>
      <c r="DUR68" s="59"/>
      <c r="DUS68" s="59"/>
      <c r="DUT68" s="59"/>
      <c r="DUU68" s="59"/>
      <c r="DUV68" s="59"/>
      <c r="DUW68" s="59"/>
      <c r="DUX68" s="59"/>
      <c r="DUY68" s="59"/>
      <c r="DUZ68" s="59"/>
      <c r="DVA68" s="59"/>
      <c r="DVB68" s="59"/>
      <c r="DVC68" s="59"/>
      <c r="DVD68" s="59"/>
      <c r="DVE68" s="59"/>
      <c r="DVF68" s="59"/>
      <c r="DVG68" s="59"/>
      <c r="DVH68" s="59"/>
      <c r="DVI68" s="59"/>
      <c r="DVJ68" s="59"/>
      <c r="DVK68" s="60"/>
      <c r="DVL68" s="60"/>
      <c r="DVM68" s="69"/>
      <c r="DVN68" s="69"/>
      <c r="DVO68" s="69"/>
      <c r="DVP68" s="69"/>
      <c r="DVQ68" s="69"/>
      <c r="DVR68" s="69"/>
      <c r="DVS68" s="69"/>
      <c r="DVT68" s="69"/>
      <c r="DVU68" s="69"/>
      <c r="DVV68" s="69"/>
      <c r="DVW68" s="69"/>
      <c r="DVX68" s="69"/>
      <c r="DVY68" s="69"/>
      <c r="DVZ68" s="69"/>
      <c r="DWA68" s="69"/>
      <c r="DWB68" s="69"/>
      <c r="DWC68" s="69"/>
      <c r="DWD68" s="69"/>
      <c r="DWE68" s="69"/>
      <c r="DWF68" s="69"/>
      <c r="DWG68" s="69"/>
      <c r="DWH68" s="69"/>
      <c r="DWI68" s="69"/>
      <c r="DWJ68" s="69"/>
      <c r="DWK68" s="70"/>
      <c r="DWL68" s="71"/>
      <c r="DWM68" s="72"/>
      <c r="DWN68" s="68" t="s">
        <v>86</v>
      </c>
      <c r="DWO68" s="61">
        <f>SUM(DWQ54:DWQ66)</f>
        <v>0</v>
      </c>
      <c r="DWP68" s="61"/>
      <c r="DWQ68" s="62"/>
      <c r="DWR68" s="62"/>
      <c r="DWS68" s="63"/>
      <c r="DWT68" s="63"/>
      <c r="DWU68" s="63"/>
      <c r="DWV68" s="62"/>
      <c r="DWW68" s="64"/>
      <c r="DWX68" s="65"/>
      <c r="DWY68" s="66"/>
      <c r="DWZ68" s="66"/>
      <c r="DXA68" s="66"/>
      <c r="DXB68" s="67"/>
      <c r="DXC68" s="59"/>
      <c r="DXD68" s="59"/>
      <c r="DXE68" s="59"/>
      <c r="DXF68" s="59"/>
      <c r="DXG68" s="59"/>
      <c r="DXH68" s="59"/>
      <c r="DXI68" s="59"/>
      <c r="DXJ68" s="59"/>
      <c r="DXK68" s="59"/>
      <c r="DXL68" s="59"/>
      <c r="DXM68" s="59"/>
      <c r="DXN68" s="59"/>
      <c r="DXO68" s="59"/>
      <c r="DXP68" s="59"/>
      <c r="DXQ68" s="59"/>
      <c r="DXR68" s="59"/>
      <c r="DXS68" s="59"/>
      <c r="DXT68" s="59"/>
      <c r="DXU68" s="59"/>
      <c r="DXV68" s="59"/>
      <c r="DXW68" s="60"/>
      <c r="DXX68" s="60"/>
      <c r="DXY68" s="69"/>
      <c r="DXZ68" s="69"/>
      <c r="DYA68" s="69"/>
      <c r="DYB68" s="69"/>
      <c r="DYC68" s="69"/>
      <c r="DYD68" s="69"/>
      <c r="DYE68" s="69"/>
      <c r="DYF68" s="69"/>
      <c r="DYG68" s="69"/>
      <c r="DYH68" s="69"/>
      <c r="DYI68" s="69"/>
      <c r="DYJ68" s="69"/>
      <c r="DYK68" s="69"/>
      <c r="DYL68" s="69"/>
      <c r="DYM68" s="69"/>
      <c r="DYN68" s="69"/>
      <c r="DYO68" s="69"/>
      <c r="DYP68" s="69"/>
      <c r="DYQ68" s="69"/>
      <c r="DYR68" s="69"/>
      <c r="DYS68" s="69"/>
      <c r="DYT68" s="69"/>
      <c r="DYU68" s="69"/>
      <c r="DYV68" s="69"/>
      <c r="DYW68" s="70"/>
      <c r="DYX68" s="71"/>
      <c r="DYY68" s="72"/>
      <c r="DYZ68" s="68" t="s">
        <v>86</v>
      </c>
      <c r="DZA68" s="61">
        <f>SUM(DZC54:DZC66)</f>
        <v>0</v>
      </c>
      <c r="DZB68" s="61"/>
      <c r="DZC68" s="62"/>
      <c r="DZD68" s="62"/>
      <c r="DZE68" s="63"/>
      <c r="DZF68" s="63"/>
      <c r="DZG68" s="63"/>
      <c r="DZH68" s="62"/>
      <c r="DZI68" s="64"/>
      <c r="DZJ68" s="65"/>
      <c r="DZK68" s="66"/>
      <c r="DZL68" s="66"/>
      <c r="DZM68" s="66"/>
      <c r="DZN68" s="67"/>
      <c r="DZO68" s="59"/>
      <c r="DZP68" s="59"/>
      <c r="DZQ68" s="59"/>
      <c r="DZR68" s="59"/>
      <c r="DZS68" s="59"/>
      <c r="DZT68" s="59"/>
      <c r="DZU68" s="59"/>
      <c r="DZV68" s="59"/>
      <c r="DZW68" s="59"/>
      <c r="DZX68" s="59"/>
      <c r="DZY68" s="59"/>
      <c r="DZZ68" s="59"/>
      <c r="EAA68" s="59"/>
      <c r="EAB68" s="59"/>
      <c r="EAC68" s="59"/>
      <c r="EAD68" s="59"/>
      <c r="EAE68" s="59"/>
      <c r="EAF68" s="59"/>
      <c r="EAG68" s="59"/>
      <c r="EAH68" s="59"/>
      <c r="EAI68" s="60"/>
      <c r="EAJ68" s="60"/>
      <c r="EAK68" s="69"/>
      <c r="EAL68" s="69"/>
      <c r="EAM68" s="69"/>
      <c r="EAN68" s="69"/>
      <c r="EAO68" s="69"/>
      <c r="EAP68" s="69"/>
      <c r="EAQ68" s="69"/>
      <c r="EAR68" s="69"/>
      <c r="EAS68" s="69"/>
      <c r="EAT68" s="69"/>
      <c r="EAU68" s="69"/>
      <c r="EAV68" s="69"/>
      <c r="EAW68" s="69"/>
      <c r="EAX68" s="69"/>
      <c r="EAY68" s="69"/>
      <c r="EAZ68" s="69"/>
      <c r="EBA68" s="69"/>
      <c r="EBB68" s="69"/>
      <c r="EBC68" s="69"/>
      <c r="EBD68" s="69"/>
      <c r="EBE68" s="69"/>
      <c r="EBF68" s="69"/>
      <c r="EBG68" s="69"/>
      <c r="EBH68" s="69"/>
      <c r="EBI68" s="70"/>
      <c r="EBJ68" s="71"/>
      <c r="EBK68" s="72"/>
      <c r="EBL68" s="68" t="s">
        <v>86</v>
      </c>
      <c r="EBM68" s="61">
        <f>SUM(EBO54:EBO66)</f>
        <v>0</v>
      </c>
      <c r="EBN68" s="61"/>
      <c r="EBO68" s="62"/>
      <c r="EBP68" s="62"/>
      <c r="EBQ68" s="63"/>
      <c r="EBR68" s="63"/>
      <c r="EBS68" s="63"/>
      <c r="EBT68" s="62"/>
      <c r="EBU68" s="64"/>
      <c r="EBV68" s="65"/>
      <c r="EBW68" s="66"/>
      <c r="EBX68" s="66"/>
      <c r="EBY68" s="66"/>
      <c r="EBZ68" s="67"/>
      <c r="ECA68" s="59"/>
      <c r="ECB68" s="59"/>
      <c r="ECC68" s="59"/>
      <c r="ECD68" s="59"/>
      <c r="ECE68" s="59"/>
      <c r="ECF68" s="59"/>
      <c r="ECG68" s="59"/>
      <c r="ECH68" s="59"/>
      <c r="ECI68" s="59"/>
      <c r="ECJ68" s="59"/>
      <c r="ECK68" s="59"/>
      <c r="ECL68" s="59"/>
      <c r="ECM68" s="59"/>
      <c r="ECN68" s="59"/>
      <c r="ECO68" s="59"/>
      <c r="ECP68" s="59"/>
      <c r="ECQ68" s="59"/>
      <c r="ECR68" s="59"/>
      <c r="ECS68" s="59"/>
      <c r="ECT68" s="59"/>
      <c r="ECU68" s="60"/>
      <c r="ECV68" s="60"/>
      <c r="ECW68" s="69"/>
      <c r="ECX68" s="69"/>
      <c r="ECY68" s="69"/>
      <c r="ECZ68" s="69"/>
      <c r="EDA68" s="69"/>
      <c r="EDB68" s="69"/>
      <c r="EDC68" s="69"/>
      <c r="EDD68" s="69"/>
      <c r="EDE68" s="69"/>
      <c r="EDF68" s="69"/>
      <c r="EDG68" s="69"/>
      <c r="EDH68" s="69"/>
      <c r="EDI68" s="69"/>
      <c r="EDJ68" s="69"/>
      <c r="EDK68" s="69"/>
      <c r="EDL68" s="69"/>
      <c r="EDM68" s="69"/>
      <c r="EDN68" s="69"/>
      <c r="EDO68" s="69"/>
      <c r="EDP68" s="69"/>
      <c r="EDQ68" s="69"/>
      <c r="EDR68" s="69"/>
      <c r="EDS68" s="69"/>
      <c r="EDT68" s="69"/>
      <c r="EDU68" s="70"/>
      <c r="EDV68" s="71"/>
      <c r="EDW68" s="72"/>
      <c r="EDX68" s="68" t="s">
        <v>86</v>
      </c>
      <c r="EDY68" s="61">
        <f>SUM(EEA54:EEA66)</f>
        <v>0</v>
      </c>
      <c r="EDZ68" s="61"/>
      <c r="EEA68" s="62"/>
      <c r="EEB68" s="62"/>
      <c r="EEC68" s="63"/>
      <c r="EED68" s="63"/>
      <c r="EEE68" s="63"/>
      <c r="EEF68" s="62"/>
      <c r="EEG68" s="64"/>
      <c r="EEH68" s="65"/>
      <c r="EEI68" s="66"/>
      <c r="EEJ68" s="66"/>
      <c r="EEK68" s="66"/>
      <c r="EEL68" s="67"/>
      <c r="EEM68" s="59"/>
      <c r="EEN68" s="59"/>
      <c r="EEO68" s="59"/>
      <c r="EEP68" s="59"/>
      <c r="EEQ68" s="59"/>
      <c r="EER68" s="59"/>
      <c r="EES68" s="59"/>
      <c r="EET68" s="59"/>
      <c r="EEU68" s="59"/>
      <c r="EEV68" s="59"/>
      <c r="EEW68" s="59"/>
      <c r="EEX68" s="59"/>
      <c r="EEY68" s="59"/>
      <c r="EEZ68" s="59"/>
      <c r="EFA68" s="59"/>
      <c r="EFB68" s="59"/>
      <c r="EFC68" s="59"/>
      <c r="EFD68" s="59"/>
      <c r="EFE68" s="59"/>
      <c r="EFF68" s="59"/>
      <c r="EFG68" s="60"/>
      <c r="EFH68" s="60"/>
      <c r="EFI68" s="69"/>
      <c r="EFJ68" s="69"/>
      <c r="EFK68" s="69"/>
      <c r="EFL68" s="69"/>
      <c r="EFM68" s="69"/>
      <c r="EFN68" s="69"/>
      <c r="EFO68" s="69"/>
      <c r="EFP68" s="69"/>
      <c r="EFQ68" s="69"/>
      <c r="EFR68" s="69"/>
      <c r="EFS68" s="69"/>
      <c r="EFT68" s="69"/>
      <c r="EFU68" s="69"/>
      <c r="EFV68" s="69"/>
      <c r="EFW68" s="69"/>
      <c r="EFX68" s="69"/>
      <c r="EFY68" s="69"/>
      <c r="EFZ68" s="69"/>
      <c r="EGA68" s="69"/>
      <c r="EGB68" s="69"/>
      <c r="EGC68" s="69"/>
      <c r="EGD68" s="69"/>
      <c r="EGE68" s="69"/>
      <c r="EGF68" s="69"/>
      <c r="EGG68" s="70"/>
      <c r="EGH68" s="71"/>
      <c r="EGI68" s="72"/>
      <c r="EGJ68" s="68" t="s">
        <v>86</v>
      </c>
      <c r="EGK68" s="61">
        <f>SUM(EGM54:EGM66)</f>
        <v>0</v>
      </c>
      <c r="EGL68" s="61"/>
      <c r="EGM68" s="62"/>
      <c r="EGN68" s="62"/>
      <c r="EGO68" s="63"/>
      <c r="EGP68" s="63"/>
      <c r="EGQ68" s="63"/>
      <c r="EGR68" s="62"/>
      <c r="EGS68" s="64"/>
      <c r="EGT68" s="65"/>
      <c r="EGU68" s="66"/>
      <c r="EGV68" s="66"/>
      <c r="EGW68" s="66"/>
      <c r="EGX68" s="67"/>
      <c r="EGY68" s="59"/>
      <c r="EGZ68" s="59"/>
      <c r="EHA68" s="59"/>
      <c r="EHB68" s="59"/>
      <c r="EHC68" s="59"/>
      <c r="EHD68" s="59"/>
      <c r="EHE68" s="59"/>
      <c r="EHF68" s="59"/>
      <c r="EHG68" s="59"/>
      <c r="EHH68" s="59"/>
      <c r="EHI68" s="59"/>
      <c r="EHJ68" s="59"/>
      <c r="EHK68" s="59"/>
      <c r="EHL68" s="59"/>
      <c r="EHM68" s="59"/>
      <c r="EHN68" s="59"/>
      <c r="EHO68" s="59"/>
      <c r="EHP68" s="59"/>
      <c r="EHQ68" s="59"/>
      <c r="EHR68" s="59"/>
      <c r="EHS68" s="60"/>
      <c r="EHT68" s="60"/>
      <c r="EHU68" s="69"/>
      <c r="EHV68" s="69"/>
      <c r="EHW68" s="69"/>
      <c r="EHX68" s="69"/>
      <c r="EHY68" s="69"/>
      <c r="EHZ68" s="69"/>
      <c r="EIA68" s="69"/>
      <c r="EIB68" s="69"/>
      <c r="EIC68" s="69"/>
      <c r="EID68" s="69"/>
      <c r="EIE68" s="69"/>
      <c r="EIF68" s="69"/>
      <c r="EIG68" s="69"/>
      <c r="EIH68" s="69"/>
      <c r="EII68" s="69"/>
      <c r="EIJ68" s="69"/>
      <c r="EIK68" s="69"/>
      <c r="EIL68" s="69"/>
      <c r="EIM68" s="69"/>
      <c r="EIN68" s="69"/>
      <c r="EIO68" s="69"/>
      <c r="EIP68" s="69"/>
      <c r="EIQ68" s="69"/>
      <c r="EIR68" s="69"/>
      <c r="EIS68" s="70"/>
      <c r="EIT68" s="71"/>
      <c r="EIU68" s="72"/>
      <c r="EIV68" s="68" t="s">
        <v>86</v>
      </c>
      <c r="EIW68" s="61">
        <f>SUM(EIY54:EIY66)</f>
        <v>0</v>
      </c>
      <c r="EIX68" s="61"/>
      <c r="EIY68" s="62"/>
      <c r="EIZ68" s="62"/>
      <c r="EJA68" s="63"/>
      <c r="EJB68" s="63"/>
      <c r="EJC68" s="63"/>
      <c r="EJD68" s="62"/>
      <c r="EJE68" s="64"/>
      <c r="EJF68" s="65"/>
      <c r="EJG68" s="66"/>
      <c r="EJH68" s="66"/>
      <c r="EJI68" s="66"/>
      <c r="EJJ68" s="67"/>
      <c r="EJK68" s="59"/>
      <c r="EJL68" s="59"/>
      <c r="EJM68" s="59"/>
      <c r="EJN68" s="59"/>
      <c r="EJO68" s="59"/>
      <c r="EJP68" s="59"/>
      <c r="EJQ68" s="59"/>
      <c r="EJR68" s="59"/>
      <c r="EJS68" s="59"/>
      <c r="EJT68" s="59"/>
      <c r="EJU68" s="59"/>
      <c r="EJV68" s="59"/>
      <c r="EJW68" s="59"/>
      <c r="EJX68" s="59"/>
      <c r="EJY68" s="59"/>
      <c r="EJZ68" s="59"/>
      <c r="EKA68" s="59"/>
      <c r="EKB68" s="59"/>
      <c r="EKC68" s="59"/>
      <c r="EKD68" s="59"/>
      <c r="EKE68" s="60"/>
      <c r="EKF68" s="60"/>
      <c r="EKG68" s="69"/>
      <c r="EKH68" s="69"/>
      <c r="EKI68" s="69"/>
      <c r="EKJ68" s="69"/>
      <c r="EKK68" s="69"/>
      <c r="EKL68" s="69"/>
      <c r="EKM68" s="69"/>
      <c r="EKN68" s="69"/>
      <c r="EKO68" s="69"/>
      <c r="EKP68" s="69"/>
      <c r="EKQ68" s="69"/>
      <c r="EKR68" s="69"/>
      <c r="EKS68" s="69"/>
      <c r="EKT68" s="69"/>
      <c r="EKU68" s="69"/>
      <c r="EKV68" s="69"/>
      <c r="EKW68" s="69"/>
      <c r="EKX68" s="69"/>
      <c r="EKY68" s="69"/>
      <c r="EKZ68" s="69"/>
      <c r="ELA68" s="69"/>
      <c r="ELB68" s="69"/>
      <c r="ELC68" s="69"/>
      <c r="ELD68" s="69"/>
      <c r="ELE68" s="70"/>
      <c r="ELF68" s="71"/>
      <c r="ELG68" s="72"/>
      <c r="ELH68" s="68" t="s">
        <v>86</v>
      </c>
      <c r="ELI68" s="61">
        <f>SUM(ELK54:ELK66)</f>
        <v>0</v>
      </c>
      <c r="ELJ68" s="61"/>
      <c r="ELK68" s="62"/>
      <c r="ELL68" s="62"/>
      <c r="ELM68" s="63"/>
      <c r="ELN68" s="63"/>
      <c r="ELO68" s="63"/>
      <c r="ELP68" s="62"/>
      <c r="ELQ68" s="64"/>
      <c r="ELR68" s="65"/>
      <c r="ELS68" s="66"/>
      <c r="ELT68" s="66"/>
      <c r="ELU68" s="66"/>
      <c r="ELV68" s="67"/>
      <c r="ELW68" s="59"/>
      <c r="ELX68" s="59"/>
      <c r="ELY68" s="59"/>
      <c r="ELZ68" s="59"/>
      <c r="EMA68" s="59"/>
      <c r="EMB68" s="59"/>
      <c r="EMC68" s="59"/>
      <c r="EMD68" s="59"/>
      <c r="EME68" s="59"/>
      <c r="EMF68" s="59"/>
      <c r="EMG68" s="59"/>
      <c r="EMH68" s="59"/>
      <c r="EMI68" s="59"/>
      <c r="EMJ68" s="59"/>
      <c r="EMK68" s="59"/>
      <c r="EML68" s="59"/>
      <c r="EMM68" s="59"/>
      <c r="EMN68" s="59"/>
      <c r="EMO68" s="59"/>
      <c r="EMP68" s="59"/>
      <c r="EMQ68" s="60"/>
      <c r="EMR68" s="60"/>
      <c r="EMS68" s="69"/>
      <c r="EMT68" s="69"/>
      <c r="EMU68" s="69"/>
      <c r="EMV68" s="69"/>
      <c r="EMW68" s="69"/>
      <c r="EMX68" s="69"/>
      <c r="EMY68" s="69"/>
      <c r="EMZ68" s="69"/>
      <c r="ENA68" s="69"/>
      <c r="ENB68" s="69"/>
      <c r="ENC68" s="69"/>
      <c r="END68" s="69"/>
      <c r="ENE68" s="69"/>
      <c r="ENF68" s="69"/>
      <c r="ENG68" s="69"/>
      <c r="ENH68" s="69"/>
      <c r="ENI68" s="69"/>
      <c r="ENJ68" s="69"/>
      <c r="ENK68" s="69"/>
      <c r="ENL68" s="69"/>
      <c r="ENM68" s="69"/>
      <c r="ENN68" s="69"/>
      <c r="ENO68" s="69"/>
      <c r="ENP68" s="69"/>
      <c r="ENQ68" s="70"/>
      <c r="ENR68" s="71"/>
      <c r="ENS68" s="72"/>
      <c r="ENT68" s="68" t="s">
        <v>86</v>
      </c>
      <c r="ENU68" s="61">
        <f>SUM(ENW54:ENW66)</f>
        <v>0</v>
      </c>
      <c r="ENV68" s="61"/>
      <c r="ENW68" s="62"/>
      <c r="ENX68" s="62"/>
      <c r="ENY68" s="63"/>
      <c r="ENZ68" s="63"/>
      <c r="EOA68" s="63"/>
      <c r="EOB68" s="62"/>
      <c r="EOC68" s="64"/>
      <c r="EOD68" s="65"/>
      <c r="EOE68" s="66"/>
      <c r="EOF68" s="66"/>
      <c r="EOG68" s="66"/>
      <c r="EOH68" s="67"/>
      <c r="EOI68" s="59"/>
      <c r="EOJ68" s="59"/>
      <c r="EOK68" s="59"/>
      <c r="EOL68" s="59"/>
      <c r="EOM68" s="59"/>
      <c r="EON68" s="59"/>
      <c r="EOO68" s="59"/>
      <c r="EOP68" s="59"/>
      <c r="EOQ68" s="59"/>
      <c r="EOR68" s="59"/>
      <c r="EOS68" s="59"/>
      <c r="EOT68" s="59"/>
      <c r="EOU68" s="59"/>
      <c r="EOV68" s="59"/>
      <c r="EOW68" s="59"/>
      <c r="EOX68" s="59"/>
      <c r="EOY68" s="59"/>
      <c r="EOZ68" s="59"/>
      <c r="EPA68" s="59"/>
      <c r="EPB68" s="59"/>
      <c r="EPC68" s="60"/>
      <c r="EPD68" s="60"/>
      <c r="EPE68" s="69"/>
      <c r="EPF68" s="69"/>
      <c r="EPG68" s="69"/>
      <c r="EPH68" s="69"/>
      <c r="EPI68" s="69"/>
      <c r="EPJ68" s="69"/>
      <c r="EPK68" s="69"/>
      <c r="EPL68" s="69"/>
      <c r="EPM68" s="69"/>
      <c r="EPN68" s="69"/>
      <c r="EPO68" s="69"/>
      <c r="EPP68" s="69"/>
      <c r="EPQ68" s="69"/>
      <c r="EPR68" s="69"/>
      <c r="EPS68" s="69"/>
      <c r="EPT68" s="69"/>
      <c r="EPU68" s="69"/>
      <c r="EPV68" s="69"/>
      <c r="EPW68" s="69"/>
      <c r="EPX68" s="69"/>
      <c r="EPY68" s="69"/>
      <c r="EPZ68" s="69"/>
      <c r="EQA68" s="69"/>
      <c r="EQB68" s="69"/>
      <c r="EQC68" s="70"/>
      <c r="EQD68" s="71"/>
      <c r="EQE68" s="72"/>
      <c r="EQF68" s="68" t="s">
        <v>86</v>
      </c>
      <c r="EQG68" s="61">
        <f>SUM(EQI54:EQI66)</f>
        <v>0</v>
      </c>
      <c r="EQH68" s="61"/>
      <c r="EQI68" s="62"/>
      <c r="EQJ68" s="62"/>
      <c r="EQK68" s="63"/>
      <c r="EQL68" s="63"/>
      <c r="EQM68" s="63"/>
      <c r="EQN68" s="62"/>
      <c r="EQO68" s="64"/>
      <c r="EQP68" s="65"/>
      <c r="EQQ68" s="66"/>
      <c r="EQR68" s="66"/>
      <c r="EQS68" s="66"/>
      <c r="EQT68" s="67"/>
      <c r="EQU68" s="59"/>
      <c r="EQV68" s="59"/>
      <c r="EQW68" s="59"/>
      <c r="EQX68" s="59"/>
      <c r="EQY68" s="59"/>
      <c r="EQZ68" s="59"/>
      <c r="ERA68" s="59"/>
      <c r="ERB68" s="59"/>
      <c r="ERC68" s="59"/>
      <c r="ERD68" s="59"/>
      <c r="ERE68" s="59"/>
      <c r="ERF68" s="59"/>
      <c r="ERG68" s="59"/>
      <c r="ERH68" s="59"/>
      <c r="ERI68" s="59"/>
      <c r="ERJ68" s="59"/>
      <c r="ERK68" s="59"/>
      <c r="ERL68" s="59"/>
      <c r="ERM68" s="59"/>
      <c r="ERN68" s="59"/>
      <c r="ERO68" s="60"/>
      <c r="ERP68" s="60"/>
      <c r="ERQ68" s="69"/>
      <c r="ERR68" s="69"/>
      <c r="ERS68" s="69"/>
      <c r="ERT68" s="69"/>
      <c r="ERU68" s="69"/>
      <c r="ERV68" s="69"/>
      <c r="ERW68" s="69"/>
      <c r="ERX68" s="69"/>
      <c r="ERY68" s="69"/>
      <c r="ERZ68" s="69"/>
      <c r="ESA68" s="69"/>
      <c r="ESB68" s="69"/>
      <c r="ESC68" s="69"/>
      <c r="ESD68" s="69"/>
      <c r="ESE68" s="69"/>
      <c r="ESF68" s="69"/>
      <c r="ESG68" s="69"/>
      <c r="ESH68" s="69"/>
      <c r="ESI68" s="69"/>
      <c r="ESJ68" s="69"/>
      <c r="ESK68" s="69"/>
      <c r="ESL68" s="69"/>
      <c r="ESM68" s="69"/>
      <c r="ESN68" s="69"/>
      <c r="ESO68" s="70"/>
      <c r="ESP68" s="71"/>
      <c r="ESQ68" s="72"/>
      <c r="ESR68" s="68" t="s">
        <v>86</v>
      </c>
      <c r="ESS68" s="61">
        <f>SUM(ESU54:ESU66)</f>
        <v>0</v>
      </c>
      <c r="EST68" s="61"/>
      <c r="ESU68" s="62"/>
      <c r="ESV68" s="62"/>
      <c r="ESW68" s="63"/>
      <c r="ESX68" s="63"/>
      <c r="ESY68" s="63"/>
      <c r="ESZ68" s="62"/>
      <c r="ETA68" s="64"/>
      <c r="ETB68" s="65"/>
      <c r="ETC68" s="66"/>
      <c r="ETD68" s="66"/>
      <c r="ETE68" s="66"/>
      <c r="ETF68" s="67"/>
      <c r="ETG68" s="59"/>
      <c r="ETH68" s="59"/>
      <c r="ETI68" s="59"/>
      <c r="ETJ68" s="59"/>
      <c r="ETK68" s="59"/>
      <c r="ETL68" s="59"/>
      <c r="ETM68" s="59"/>
      <c r="ETN68" s="59"/>
      <c r="ETO68" s="59"/>
      <c r="ETP68" s="59"/>
      <c r="ETQ68" s="59"/>
      <c r="ETR68" s="59"/>
      <c r="ETS68" s="59"/>
      <c r="ETT68" s="59"/>
      <c r="ETU68" s="59"/>
      <c r="ETV68" s="59"/>
      <c r="ETW68" s="59"/>
      <c r="ETX68" s="59"/>
      <c r="ETY68" s="59"/>
      <c r="ETZ68" s="59"/>
      <c r="EUA68" s="60"/>
      <c r="EUB68" s="60"/>
      <c r="EUC68" s="69"/>
      <c r="EUD68" s="69"/>
      <c r="EUE68" s="69"/>
      <c r="EUF68" s="69"/>
      <c r="EUG68" s="69"/>
      <c r="EUH68" s="69"/>
      <c r="EUI68" s="69"/>
      <c r="EUJ68" s="69"/>
      <c r="EUK68" s="69"/>
      <c r="EUL68" s="69"/>
      <c r="EUM68" s="69"/>
      <c r="EUN68" s="69"/>
      <c r="EUO68" s="69"/>
      <c r="EUP68" s="69"/>
      <c r="EUQ68" s="69"/>
      <c r="EUR68" s="69"/>
      <c r="EUS68" s="69"/>
      <c r="EUT68" s="69"/>
      <c r="EUU68" s="69"/>
      <c r="EUV68" s="69"/>
      <c r="EUW68" s="69"/>
      <c r="EUX68" s="69"/>
      <c r="EUY68" s="69"/>
      <c r="EUZ68" s="69"/>
      <c r="EVA68" s="70"/>
      <c r="EVB68" s="71"/>
      <c r="EVC68" s="72"/>
      <c r="EVD68" s="68" t="s">
        <v>86</v>
      </c>
      <c r="EVE68" s="61">
        <f>SUM(EVG54:EVG66)</f>
        <v>0</v>
      </c>
      <c r="EVF68" s="61"/>
      <c r="EVG68" s="62"/>
      <c r="EVH68" s="62"/>
      <c r="EVI68" s="63"/>
      <c r="EVJ68" s="63"/>
      <c r="EVK68" s="63"/>
      <c r="EVL68" s="62"/>
      <c r="EVM68" s="64"/>
      <c r="EVN68" s="65"/>
      <c r="EVO68" s="66"/>
      <c r="EVP68" s="66"/>
      <c r="EVQ68" s="66"/>
      <c r="EVR68" s="67"/>
      <c r="EVS68" s="59"/>
      <c r="EVT68" s="59"/>
      <c r="EVU68" s="59"/>
      <c r="EVV68" s="59"/>
      <c r="EVW68" s="59"/>
      <c r="EVX68" s="59"/>
      <c r="EVY68" s="59"/>
      <c r="EVZ68" s="59"/>
      <c r="EWA68" s="59"/>
      <c r="EWB68" s="59"/>
      <c r="EWC68" s="59"/>
      <c r="EWD68" s="59"/>
      <c r="EWE68" s="59"/>
      <c r="EWF68" s="59"/>
      <c r="EWG68" s="59"/>
      <c r="EWH68" s="59"/>
      <c r="EWI68" s="59"/>
      <c r="EWJ68" s="59"/>
      <c r="EWK68" s="59"/>
      <c r="EWL68" s="59"/>
      <c r="EWM68" s="60"/>
      <c r="EWN68" s="60"/>
      <c r="EWO68" s="69"/>
      <c r="EWP68" s="69"/>
      <c r="EWQ68" s="69"/>
      <c r="EWR68" s="69"/>
      <c r="EWS68" s="69"/>
      <c r="EWT68" s="69"/>
      <c r="EWU68" s="69"/>
      <c r="EWV68" s="69"/>
      <c r="EWW68" s="69"/>
      <c r="EWX68" s="69"/>
      <c r="EWY68" s="69"/>
      <c r="EWZ68" s="69"/>
      <c r="EXA68" s="69"/>
      <c r="EXB68" s="69"/>
      <c r="EXC68" s="69"/>
      <c r="EXD68" s="69"/>
      <c r="EXE68" s="69"/>
      <c r="EXF68" s="69"/>
      <c r="EXG68" s="69"/>
      <c r="EXH68" s="69"/>
      <c r="EXI68" s="69"/>
      <c r="EXJ68" s="69"/>
      <c r="EXK68" s="69"/>
      <c r="EXL68" s="69"/>
      <c r="EXM68" s="70"/>
      <c r="EXN68" s="71"/>
      <c r="EXO68" s="72"/>
      <c r="EXP68" s="68" t="s">
        <v>86</v>
      </c>
      <c r="EXQ68" s="61">
        <f>SUM(EXS54:EXS66)</f>
        <v>0</v>
      </c>
      <c r="EXR68" s="61"/>
      <c r="EXS68" s="62"/>
      <c r="EXT68" s="62"/>
      <c r="EXU68" s="63"/>
      <c r="EXV68" s="63"/>
      <c r="EXW68" s="63"/>
      <c r="EXX68" s="62"/>
      <c r="EXY68" s="64"/>
      <c r="EXZ68" s="65"/>
      <c r="EYA68" s="66"/>
      <c r="EYB68" s="66"/>
      <c r="EYC68" s="66"/>
      <c r="EYD68" s="67"/>
      <c r="EYE68" s="59"/>
      <c r="EYF68" s="59"/>
      <c r="EYG68" s="59"/>
      <c r="EYH68" s="59"/>
      <c r="EYI68" s="59"/>
      <c r="EYJ68" s="59"/>
      <c r="EYK68" s="59"/>
      <c r="EYL68" s="59"/>
      <c r="EYM68" s="59"/>
      <c r="EYN68" s="59"/>
      <c r="EYO68" s="59"/>
      <c r="EYP68" s="59"/>
      <c r="EYQ68" s="59"/>
      <c r="EYR68" s="59"/>
      <c r="EYS68" s="59"/>
      <c r="EYT68" s="59"/>
      <c r="EYU68" s="59"/>
      <c r="EYV68" s="59"/>
      <c r="EYW68" s="59"/>
      <c r="EYX68" s="59"/>
      <c r="EYY68" s="60"/>
      <c r="EYZ68" s="60"/>
      <c r="EZA68" s="69"/>
      <c r="EZB68" s="69"/>
      <c r="EZC68" s="69"/>
      <c r="EZD68" s="69"/>
      <c r="EZE68" s="69"/>
      <c r="EZF68" s="69"/>
      <c r="EZG68" s="69"/>
      <c r="EZH68" s="69"/>
      <c r="EZI68" s="69"/>
      <c r="EZJ68" s="69"/>
      <c r="EZK68" s="69"/>
      <c r="EZL68" s="69"/>
      <c r="EZM68" s="69"/>
      <c r="EZN68" s="69"/>
      <c r="EZO68" s="69"/>
      <c r="EZP68" s="69"/>
      <c r="EZQ68" s="69"/>
      <c r="EZR68" s="69"/>
      <c r="EZS68" s="69"/>
      <c r="EZT68" s="69"/>
      <c r="EZU68" s="69"/>
      <c r="EZV68" s="69"/>
      <c r="EZW68" s="69"/>
      <c r="EZX68" s="69"/>
      <c r="EZY68" s="70"/>
      <c r="EZZ68" s="71"/>
      <c r="FAA68" s="72"/>
      <c r="FAB68" s="68" t="s">
        <v>86</v>
      </c>
      <c r="FAC68" s="61">
        <f>SUM(FAE54:FAE66)</f>
        <v>0</v>
      </c>
      <c r="FAD68" s="61"/>
      <c r="FAE68" s="62"/>
      <c r="FAF68" s="62"/>
      <c r="FAG68" s="63"/>
      <c r="FAH68" s="63"/>
      <c r="FAI68" s="63"/>
      <c r="FAJ68" s="62"/>
      <c r="FAK68" s="64"/>
      <c r="FAL68" s="65"/>
      <c r="FAM68" s="66"/>
      <c r="FAN68" s="66"/>
      <c r="FAO68" s="66"/>
      <c r="FAP68" s="67"/>
      <c r="FAQ68" s="59"/>
      <c r="FAR68" s="59"/>
      <c r="FAS68" s="59"/>
      <c r="FAT68" s="59"/>
      <c r="FAU68" s="59"/>
      <c r="FAV68" s="59"/>
      <c r="FAW68" s="59"/>
      <c r="FAX68" s="59"/>
      <c r="FAY68" s="59"/>
      <c r="FAZ68" s="59"/>
      <c r="FBA68" s="59"/>
      <c r="FBB68" s="59"/>
      <c r="FBC68" s="59"/>
      <c r="FBD68" s="59"/>
      <c r="FBE68" s="59"/>
      <c r="FBF68" s="59"/>
      <c r="FBG68" s="59"/>
      <c r="FBH68" s="59"/>
      <c r="FBI68" s="59"/>
      <c r="FBJ68" s="59"/>
      <c r="FBK68" s="60"/>
      <c r="FBL68" s="60"/>
      <c r="FBM68" s="69"/>
      <c r="FBN68" s="69"/>
      <c r="FBO68" s="69"/>
      <c r="FBP68" s="69"/>
      <c r="FBQ68" s="69"/>
      <c r="FBR68" s="69"/>
      <c r="FBS68" s="69"/>
      <c r="FBT68" s="69"/>
      <c r="FBU68" s="69"/>
      <c r="FBV68" s="69"/>
      <c r="FBW68" s="69"/>
      <c r="FBX68" s="69"/>
      <c r="FBY68" s="69"/>
      <c r="FBZ68" s="69"/>
      <c r="FCA68" s="69"/>
      <c r="FCB68" s="69"/>
      <c r="FCC68" s="69"/>
      <c r="FCD68" s="69"/>
      <c r="FCE68" s="69"/>
      <c r="FCF68" s="69"/>
      <c r="FCG68" s="69"/>
      <c r="FCH68" s="69"/>
      <c r="FCI68" s="69"/>
      <c r="FCJ68" s="69"/>
      <c r="FCK68" s="70"/>
      <c r="FCL68" s="71"/>
      <c r="FCM68" s="72"/>
      <c r="FCN68" s="68" t="s">
        <v>86</v>
      </c>
      <c r="FCO68" s="61">
        <f>SUM(FCQ54:FCQ66)</f>
        <v>0</v>
      </c>
      <c r="FCP68" s="61"/>
      <c r="FCQ68" s="62"/>
      <c r="FCR68" s="62"/>
      <c r="FCS68" s="63"/>
      <c r="FCT68" s="63"/>
      <c r="FCU68" s="63"/>
      <c r="FCV68" s="62"/>
      <c r="FCW68" s="64"/>
      <c r="FCX68" s="65"/>
      <c r="FCY68" s="66"/>
      <c r="FCZ68" s="66"/>
      <c r="FDA68" s="66"/>
      <c r="FDB68" s="67"/>
      <c r="FDC68" s="59"/>
      <c r="FDD68" s="59"/>
      <c r="FDE68" s="59"/>
      <c r="FDF68" s="59"/>
      <c r="FDG68" s="59"/>
      <c r="FDH68" s="59"/>
      <c r="FDI68" s="59"/>
      <c r="FDJ68" s="59"/>
      <c r="FDK68" s="59"/>
      <c r="FDL68" s="59"/>
      <c r="FDM68" s="59"/>
      <c r="FDN68" s="59"/>
      <c r="FDO68" s="59"/>
      <c r="FDP68" s="59"/>
      <c r="FDQ68" s="59"/>
      <c r="FDR68" s="59"/>
      <c r="FDS68" s="59"/>
      <c r="FDT68" s="59"/>
      <c r="FDU68" s="59"/>
      <c r="FDV68" s="59"/>
      <c r="FDW68" s="60"/>
      <c r="FDX68" s="60"/>
      <c r="FDY68" s="69"/>
      <c r="FDZ68" s="69"/>
      <c r="FEA68" s="69"/>
      <c r="FEB68" s="69"/>
      <c r="FEC68" s="69"/>
      <c r="FED68" s="69"/>
      <c r="FEE68" s="69"/>
      <c r="FEF68" s="69"/>
      <c r="FEG68" s="69"/>
      <c r="FEH68" s="69"/>
      <c r="FEI68" s="69"/>
      <c r="FEJ68" s="69"/>
      <c r="FEK68" s="69"/>
      <c r="FEL68" s="69"/>
      <c r="FEM68" s="69"/>
      <c r="FEN68" s="69"/>
      <c r="FEO68" s="69"/>
      <c r="FEP68" s="69"/>
      <c r="FEQ68" s="69"/>
      <c r="FER68" s="69"/>
      <c r="FES68" s="69"/>
      <c r="FET68" s="69"/>
      <c r="FEU68" s="69"/>
      <c r="FEV68" s="69"/>
      <c r="FEW68" s="70"/>
      <c r="FEX68" s="71"/>
      <c r="FEY68" s="72"/>
      <c r="FEZ68" s="68" t="s">
        <v>86</v>
      </c>
      <c r="FFA68" s="61">
        <f>SUM(FFC54:FFC66)</f>
        <v>0</v>
      </c>
      <c r="FFB68" s="61"/>
      <c r="FFC68" s="62"/>
      <c r="FFD68" s="62"/>
      <c r="FFE68" s="63"/>
      <c r="FFF68" s="63"/>
      <c r="FFG68" s="63"/>
      <c r="FFH68" s="62"/>
      <c r="FFI68" s="64"/>
      <c r="FFJ68" s="65"/>
      <c r="FFK68" s="66"/>
      <c r="FFL68" s="66"/>
      <c r="FFM68" s="66"/>
      <c r="FFN68" s="67"/>
      <c r="FFO68" s="59"/>
      <c r="FFP68" s="59"/>
      <c r="FFQ68" s="59"/>
      <c r="FFR68" s="59"/>
      <c r="FFS68" s="59"/>
      <c r="FFT68" s="59"/>
      <c r="FFU68" s="59"/>
      <c r="FFV68" s="59"/>
      <c r="FFW68" s="59"/>
      <c r="FFX68" s="59"/>
      <c r="FFY68" s="59"/>
      <c r="FFZ68" s="59"/>
      <c r="FGA68" s="59"/>
      <c r="FGB68" s="59"/>
      <c r="FGC68" s="59"/>
      <c r="FGD68" s="59"/>
      <c r="FGE68" s="59"/>
      <c r="FGF68" s="59"/>
      <c r="FGG68" s="59"/>
      <c r="FGH68" s="59"/>
      <c r="FGI68" s="60"/>
      <c r="FGJ68" s="60"/>
      <c r="FGK68" s="69"/>
      <c r="FGL68" s="69"/>
      <c r="FGM68" s="69"/>
      <c r="FGN68" s="69"/>
      <c r="FGO68" s="69"/>
      <c r="FGP68" s="69"/>
      <c r="FGQ68" s="69"/>
      <c r="FGR68" s="69"/>
      <c r="FGS68" s="69"/>
      <c r="FGT68" s="69"/>
      <c r="FGU68" s="69"/>
      <c r="FGV68" s="69"/>
      <c r="FGW68" s="69"/>
      <c r="FGX68" s="69"/>
      <c r="FGY68" s="69"/>
      <c r="FGZ68" s="69"/>
      <c r="FHA68" s="69"/>
      <c r="FHB68" s="69"/>
      <c r="FHC68" s="69"/>
      <c r="FHD68" s="69"/>
      <c r="FHE68" s="69"/>
      <c r="FHF68" s="69"/>
      <c r="FHG68" s="69"/>
      <c r="FHH68" s="69"/>
      <c r="FHI68" s="70"/>
      <c r="FHJ68" s="71"/>
      <c r="FHK68" s="72"/>
      <c r="FHL68" s="68" t="s">
        <v>86</v>
      </c>
      <c r="FHM68" s="61">
        <f>SUM(FHO54:FHO66)</f>
        <v>0</v>
      </c>
      <c r="FHN68" s="61"/>
      <c r="FHO68" s="62"/>
      <c r="FHP68" s="62"/>
      <c r="FHQ68" s="63"/>
      <c r="FHR68" s="63"/>
      <c r="FHS68" s="63"/>
      <c r="FHT68" s="62"/>
      <c r="FHU68" s="64"/>
      <c r="FHV68" s="65"/>
      <c r="FHW68" s="66"/>
      <c r="FHX68" s="66"/>
      <c r="FHY68" s="66"/>
      <c r="FHZ68" s="67"/>
      <c r="FIA68" s="59"/>
      <c r="FIB68" s="59"/>
      <c r="FIC68" s="59"/>
      <c r="FID68" s="59"/>
      <c r="FIE68" s="59"/>
      <c r="FIF68" s="59"/>
      <c r="FIG68" s="59"/>
      <c r="FIH68" s="59"/>
      <c r="FII68" s="59"/>
      <c r="FIJ68" s="59"/>
      <c r="FIK68" s="59"/>
      <c r="FIL68" s="59"/>
      <c r="FIM68" s="59"/>
      <c r="FIN68" s="59"/>
      <c r="FIO68" s="59"/>
      <c r="FIP68" s="59"/>
      <c r="FIQ68" s="59"/>
      <c r="FIR68" s="59"/>
      <c r="FIS68" s="59"/>
      <c r="FIT68" s="59"/>
      <c r="FIU68" s="60"/>
      <c r="FIV68" s="60"/>
      <c r="FIW68" s="69"/>
      <c r="FIX68" s="69"/>
      <c r="FIY68" s="69"/>
      <c r="FIZ68" s="69"/>
      <c r="FJA68" s="69"/>
      <c r="FJB68" s="69"/>
      <c r="FJC68" s="69"/>
      <c r="FJD68" s="69"/>
      <c r="FJE68" s="69"/>
      <c r="FJF68" s="69"/>
      <c r="FJG68" s="69"/>
      <c r="FJH68" s="69"/>
      <c r="FJI68" s="69"/>
      <c r="FJJ68" s="69"/>
      <c r="FJK68" s="69"/>
      <c r="FJL68" s="69"/>
      <c r="FJM68" s="69"/>
      <c r="FJN68" s="69"/>
      <c r="FJO68" s="69"/>
      <c r="FJP68" s="69"/>
      <c r="FJQ68" s="69"/>
      <c r="FJR68" s="69"/>
      <c r="FJS68" s="69"/>
      <c r="FJT68" s="69"/>
      <c r="FJU68" s="70"/>
      <c r="FJV68" s="71"/>
      <c r="FJW68" s="72"/>
      <c r="FJX68" s="68" t="s">
        <v>86</v>
      </c>
      <c r="FJY68" s="61">
        <f>SUM(FKA54:FKA66)</f>
        <v>0</v>
      </c>
      <c r="FJZ68" s="61"/>
      <c r="FKA68" s="62"/>
      <c r="FKB68" s="62"/>
      <c r="FKC68" s="63"/>
      <c r="FKD68" s="63"/>
      <c r="FKE68" s="63"/>
      <c r="FKF68" s="62"/>
      <c r="FKG68" s="64"/>
      <c r="FKH68" s="65"/>
      <c r="FKI68" s="66"/>
      <c r="FKJ68" s="66"/>
      <c r="FKK68" s="66"/>
      <c r="FKL68" s="67"/>
      <c r="FKM68" s="59"/>
      <c r="FKN68" s="59"/>
      <c r="FKO68" s="59"/>
      <c r="FKP68" s="59"/>
      <c r="FKQ68" s="59"/>
      <c r="FKR68" s="59"/>
      <c r="FKS68" s="59"/>
      <c r="FKT68" s="59"/>
      <c r="FKU68" s="59"/>
      <c r="FKV68" s="59"/>
      <c r="FKW68" s="59"/>
      <c r="FKX68" s="59"/>
      <c r="FKY68" s="59"/>
      <c r="FKZ68" s="59"/>
      <c r="FLA68" s="59"/>
      <c r="FLB68" s="59"/>
      <c r="FLC68" s="59"/>
      <c r="FLD68" s="59"/>
      <c r="FLE68" s="59"/>
      <c r="FLF68" s="59"/>
      <c r="FLG68" s="60"/>
      <c r="FLH68" s="60"/>
      <c r="FLI68" s="69"/>
      <c r="FLJ68" s="69"/>
      <c r="FLK68" s="69"/>
      <c r="FLL68" s="69"/>
      <c r="FLM68" s="69"/>
      <c r="FLN68" s="69"/>
      <c r="FLO68" s="69"/>
      <c r="FLP68" s="69"/>
      <c r="FLQ68" s="69"/>
      <c r="FLR68" s="69"/>
      <c r="FLS68" s="69"/>
      <c r="FLT68" s="69"/>
      <c r="FLU68" s="69"/>
      <c r="FLV68" s="69"/>
      <c r="FLW68" s="69"/>
      <c r="FLX68" s="69"/>
      <c r="FLY68" s="69"/>
      <c r="FLZ68" s="69"/>
      <c r="FMA68" s="69"/>
      <c r="FMB68" s="69"/>
      <c r="FMC68" s="69"/>
      <c r="FMD68" s="69"/>
      <c r="FME68" s="69"/>
      <c r="FMF68" s="69"/>
      <c r="FMG68" s="70"/>
      <c r="FMH68" s="71"/>
      <c r="FMI68" s="72"/>
      <c r="FMJ68" s="68" t="s">
        <v>86</v>
      </c>
      <c r="FMK68" s="61">
        <f>SUM(FMM54:FMM66)</f>
        <v>0</v>
      </c>
      <c r="FML68" s="61"/>
      <c r="FMM68" s="62"/>
      <c r="FMN68" s="62"/>
      <c r="FMO68" s="63"/>
      <c r="FMP68" s="63"/>
      <c r="FMQ68" s="63"/>
      <c r="FMR68" s="62"/>
      <c r="FMS68" s="64"/>
      <c r="FMT68" s="65"/>
      <c r="FMU68" s="66"/>
      <c r="FMV68" s="66"/>
      <c r="FMW68" s="66"/>
      <c r="FMX68" s="67"/>
      <c r="FMY68" s="59"/>
      <c r="FMZ68" s="59"/>
      <c r="FNA68" s="59"/>
      <c r="FNB68" s="59"/>
      <c r="FNC68" s="59"/>
      <c r="FND68" s="59"/>
      <c r="FNE68" s="59"/>
      <c r="FNF68" s="59"/>
      <c r="FNG68" s="59"/>
      <c r="FNH68" s="59"/>
      <c r="FNI68" s="59"/>
      <c r="FNJ68" s="59"/>
      <c r="FNK68" s="59"/>
      <c r="FNL68" s="59"/>
      <c r="FNM68" s="59"/>
      <c r="FNN68" s="59"/>
      <c r="FNO68" s="59"/>
      <c r="FNP68" s="59"/>
      <c r="FNQ68" s="59"/>
      <c r="FNR68" s="59"/>
      <c r="FNS68" s="60"/>
      <c r="FNT68" s="60"/>
      <c r="FNU68" s="69"/>
      <c r="FNV68" s="69"/>
      <c r="FNW68" s="69"/>
      <c r="FNX68" s="69"/>
      <c r="FNY68" s="69"/>
      <c r="FNZ68" s="69"/>
      <c r="FOA68" s="69"/>
      <c r="FOB68" s="69"/>
      <c r="FOC68" s="69"/>
      <c r="FOD68" s="69"/>
      <c r="FOE68" s="69"/>
      <c r="FOF68" s="69"/>
      <c r="FOG68" s="69"/>
      <c r="FOH68" s="69"/>
      <c r="FOI68" s="69"/>
      <c r="FOJ68" s="69"/>
      <c r="FOK68" s="69"/>
      <c r="FOL68" s="69"/>
      <c r="FOM68" s="69"/>
      <c r="FON68" s="69"/>
      <c r="FOO68" s="69"/>
      <c r="FOP68" s="69"/>
      <c r="FOQ68" s="69"/>
      <c r="FOR68" s="69"/>
      <c r="FOS68" s="70"/>
      <c r="FOT68" s="71"/>
      <c r="FOU68" s="72"/>
      <c r="FOV68" s="68" t="s">
        <v>86</v>
      </c>
      <c r="FOW68" s="61">
        <f>SUM(FOY54:FOY66)</f>
        <v>0</v>
      </c>
      <c r="FOX68" s="61"/>
      <c r="FOY68" s="62"/>
      <c r="FOZ68" s="62"/>
      <c r="FPA68" s="63"/>
      <c r="FPB68" s="63"/>
      <c r="FPC68" s="63"/>
      <c r="FPD68" s="62"/>
      <c r="FPE68" s="64"/>
      <c r="FPF68" s="65"/>
      <c r="FPG68" s="66"/>
      <c r="FPH68" s="66"/>
      <c r="FPI68" s="66"/>
      <c r="FPJ68" s="67"/>
      <c r="FPK68" s="59"/>
      <c r="FPL68" s="59"/>
      <c r="FPM68" s="59"/>
      <c r="FPN68" s="59"/>
      <c r="FPO68" s="59"/>
      <c r="FPP68" s="59"/>
      <c r="FPQ68" s="59"/>
      <c r="FPR68" s="59"/>
      <c r="FPS68" s="59"/>
      <c r="FPT68" s="59"/>
      <c r="FPU68" s="59"/>
      <c r="FPV68" s="59"/>
      <c r="FPW68" s="59"/>
      <c r="FPX68" s="59"/>
      <c r="FPY68" s="59"/>
      <c r="FPZ68" s="59"/>
      <c r="FQA68" s="59"/>
      <c r="FQB68" s="59"/>
      <c r="FQC68" s="59"/>
      <c r="FQD68" s="59"/>
      <c r="FQE68" s="60"/>
      <c r="FQF68" s="60"/>
      <c r="FQG68" s="69"/>
      <c r="FQH68" s="69"/>
      <c r="FQI68" s="69"/>
      <c r="FQJ68" s="69"/>
      <c r="FQK68" s="69"/>
      <c r="FQL68" s="69"/>
      <c r="FQM68" s="69"/>
      <c r="FQN68" s="69"/>
      <c r="FQO68" s="69"/>
      <c r="FQP68" s="69"/>
      <c r="FQQ68" s="69"/>
      <c r="FQR68" s="69"/>
      <c r="FQS68" s="69"/>
      <c r="FQT68" s="69"/>
      <c r="FQU68" s="69"/>
      <c r="FQV68" s="69"/>
      <c r="FQW68" s="69"/>
      <c r="FQX68" s="69"/>
      <c r="FQY68" s="69"/>
      <c r="FQZ68" s="69"/>
      <c r="FRA68" s="69"/>
      <c r="FRB68" s="69"/>
      <c r="FRC68" s="69"/>
      <c r="FRD68" s="69"/>
      <c r="FRE68" s="70"/>
      <c r="FRF68" s="71"/>
      <c r="FRG68" s="72"/>
      <c r="FRH68" s="68" t="s">
        <v>86</v>
      </c>
      <c r="FRI68" s="61">
        <f>SUM(FRK54:FRK66)</f>
        <v>0</v>
      </c>
      <c r="FRJ68" s="61"/>
      <c r="FRK68" s="62"/>
      <c r="FRL68" s="62"/>
      <c r="FRM68" s="63"/>
      <c r="FRN68" s="63"/>
      <c r="FRO68" s="63"/>
      <c r="FRP68" s="62"/>
      <c r="FRQ68" s="64"/>
      <c r="FRR68" s="65"/>
      <c r="FRS68" s="66"/>
      <c r="FRT68" s="66"/>
      <c r="FRU68" s="66"/>
      <c r="FRV68" s="67"/>
      <c r="FRW68" s="59"/>
      <c r="FRX68" s="59"/>
      <c r="FRY68" s="59"/>
      <c r="FRZ68" s="59"/>
      <c r="FSA68" s="59"/>
      <c r="FSB68" s="59"/>
      <c r="FSC68" s="59"/>
      <c r="FSD68" s="59"/>
      <c r="FSE68" s="59"/>
      <c r="FSF68" s="59"/>
      <c r="FSG68" s="59"/>
      <c r="FSH68" s="59"/>
      <c r="FSI68" s="59"/>
      <c r="FSJ68" s="59"/>
      <c r="FSK68" s="59"/>
      <c r="FSL68" s="59"/>
      <c r="FSM68" s="59"/>
      <c r="FSN68" s="59"/>
      <c r="FSO68" s="59"/>
      <c r="FSP68" s="59"/>
      <c r="FSQ68" s="60"/>
      <c r="FSR68" s="60"/>
      <c r="FSS68" s="69"/>
      <c r="FST68" s="69"/>
      <c r="FSU68" s="69"/>
      <c r="FSV68" s="69"/>
      <c r="FSW68" s="69"/>
      <c r="FSX68" s="69"/>
      <c r="FSY68" s="69"/>
      <c r="FSZ68" s="69"/>
      <c r="FTA68" s="69"/>
      <c r="FTB68" s="69"/>
      <c r="FTC68" s="69"/>
      <c r="FTD68" s="69"/>
      <c r="FTE68" s="69"/>
      <c r="FTF68" s="69"/>
      <c r="FTG68" s="69"/>
      <c r="FTH68" s="69"/>
      <c r="FTI68" s="69"/>
      <c r="FTJ68" s="69"/>
      <c r="FTK68" s="69"/>
      <c r="FTL68" s="69"/>
      <c r="FTM68" s="69"/>
      <c r="FTN68" s="69"/>
      <c r="FTO68" s="69"/>
      <c r="FTP68" s="69"/>
      <c r="FTQ68" s="70"/>
      <c r="FTR68" s="71"/>
      <c r="FTS68" s="72"/>
      <c r="FTT68" s="68" t="s">
        <v>86</v>
      </c>
      <c r="FTU68" s="61">
        <f>SUM(FTW54:FTW66)</f>
        <v>0</v>
      </c>
      <c r="FTV68" s="61"/>
      <c r="FTW68" s="62"/>
      <c r="FTX68" s="62"/>
      <c r="FTY68" s="63"/>
      <c r="FTZ68" s="63"/>
      <c r="FUA68" s="63"/>
      <c r="FUB68" s="62"/>
      <c r="FUC68" s="64"/>
      <c r="FUD68" s="65"/>
      <c r="FUE68" s="66"/>
      <c r="FUF68" s="66"/>
      <c r="FUG68" s="66"/>
      <c r="FUH68" s="67"/>
      <c r="FUI68" s="59"/>
      <c r="FUJ68" s="59"/>
      <c r="FUK68" s="59"/>
      <c r="FUL68" s="59"/>
      <c r="FUM68" s="59"/>
      <c r="FUN68" s="59"/>
      <c r="FUO68" s="59"/>
      <c r="FUP68" s="59"/>
      <c r="FUQ68" s="59"/>
      <c r="FUR68" s="59"/>
      <c r="FUS68" s="59"/>
      <c r="FUT68" s="59"/>
      <c r="FUU68" s="59"/>
      <c r="FUV68" s="59"/>
      <c r="FUW68" s="59"/>
      <c r="FUX68" s="59"/>
      <c r="FUY68" s="59"/>
      <c r="FUZ68" s="59"/>
      <c r="FVA68" s="59"/>
      <c r="FVB68" s="59"/>
      <c r="FVC68" s="60"/>
      <c r="FVD68" s="60"/>
      <c r="FVE68" s="69"/>
      <c r="FVF68" s="69"/>
      <c r="FVG68" s="69"/>
      <c r="FVH68" s="69"/>
      <c r="FVI68" s="69"/>
      <c r="FVJ68" s="69"/>
      <c r="FVK68" s="69"/>
      <c r="FVL68" s="69"/>
      <c r="FVM68" s="69"/>
      <c r="FVN68" s="69"/>
      <c r="FVO68" s="69"/>
      <c r="FVP68" s="69"/>
      <c r="FVQ68" s="69"/>
      <c r="FVR68" s="69"/>
      <c r="FVS68" s="69"/>
      <c r="FVT68" s="69"/>
      <c r="FVU68" s="69"/>
      <c r="FVV68" s="69"/>
      <c r="FVW68" s="69"/>
      <c r="FVX68" s="69"/>
      <c r="FVY68" s="69"/>
      <c r="FVZ68" s="69"/>
      <c r="FWA68" s="69"/>
      <c r="FWB68" s="69"/>
      <c r="FWC68" s="70"/>
      <c r="FWD68" s="71"/>
      <c r="FWE68" s="72"/>
      <c r="FWF68" s="68" t="s">
        <v>86</v>
      </c>
      <c r="FWG68" s="61">
        <f>SUM(FWI54:FWI66)</f>
        <v>0</v>
      </c>
      <c r="FWH68" s="61"/>
      <c r="FWI68" s="62"/>
      <c r="FWJ68" s="62"/>
      <c r="FWK68" s="63"/>
      <c r="FWL68" s="63"/>
      <c r="FWM68" s="63"/>
      <c r="FWN68" s="62"/>
      <c r="FWO68" s="64"/>
      <c r="FWP68" s="65"/>
      <c r="FWQ68" s="66"/>
      <c r="FWR68" s="66"/>
      <c r="FWS68" s="66"/>
      <c r="FWT68" s="67"/>
      <c r="FWU68" s="59"/>
      <c r="FWV68" s="59"/>
      <c r="FWW68" s="59"/>
      <c r="FWX68" s="59"/>
      <c r="FWY68" s="59"/>
      <c r="FWZ68" s="59"/>
      <c r="FXA68" s="59"/>
      <c r="FXB68" s="59"/>
      <c r="FXC68" s="59"/>
      <c r="FXD68" s="59"/>
      <c r="FXE68" s="59"/>
      <c r="FXF68" s="59"/>
      <c r="FXG68" s="59"/>
      <c r="FXH68" s="59"/>
      <c r="FXI68" s="59"/>
      <c r="FXJ68" s="59"/>
      <c r="FXK68" s="59"/>
      <c r="FXL68" s="59"/>
      <c r="FXM68" s="59"/>
      <c r="FXN68" s="59"/>
      <c r="FXO68" s="60"/>
      <c r="FXP68" s="60"/>
      <c r="FXQ68" s="69"/>
      <c r="FXR68" s="69"/>
      <c r="FXS68" s="69"/>
      <c r="FXT68" s="69"/>
      <c r="FXU68" s="69"/>
      <c r="FXV68" s="69"/>
      <c r="FXW68" s="69"/>
      <c r="FXX68" s="69"/>
      <c r="FXY68" s="69"/>
      <c r="FXZ68" s="69"/>
      <c r="FYA68" s="69"/>
      <c r="FYB68" s="69"/>
      <c r="FYC68" s="69"/>
      <c r="FYD68" s="69"/>
      <c r="FYE68" s="69"/>
      <c r="FYF68" s="69"/>
      <c r="FYG68" s="69"/>
      <c r="FYH68" s="69"/>
      <c r="FYI68" s="69"/>
      <c r="FYJ68" s="69"/>
      <c r="FYK68" s="69"/>
      <c r="FYL68" s="69"/>
      <c r="FYM68" s="69"/>
      <c r="FYN68" s="69"/>
      <c r="FYO68" s="70"/>
      <c r="FYP68" s="71"/>
      <c r="FYQ68" s="72"/>
      <c r="FYR68" s="68" t="s">
        <v>86</v>
      </c>
      <c r="FYS68" s="61">
        <f>SUM(FYU54:FYU66)</f>
        <v>0</v>
      </c>
      <c r="FYT68" s="61"/>
      <c r="FYU68" s="62"/>
      <c r="FYV68" s="62"/>
      <c r="FYW68" s="63"/>
      <c r="FYX68" s="63"/>
      <c r="FYY68" s="63"/>
      <c r="FYZ68" s="62"/>
      <c r="FZA68" s="64"/>
      <c r="FZB68" s="65"/>
      <c r="FZC68" s="66"/>
      <c r="FZD68" s="66"/>
      <c r="FZE68" s="66"/>
      <c r="FZF68" s="67"/>
      <c r="FZG68" s="59"/>
      <c r="FZH68" s="59"/>
      <c r="FZI68" s="59"/>
      <c r="FZJ68" s="59"/>
      <c r="FZK68" s="59"/>
      <c r="FZL68" s="59"/>
      <c r="FZM68" s="59"/>
      <c r="FZN68" s="59"/>
      <c r="FZO68" s="59"/>
      <c r="FZP68" s="59"/>
      <c r="FZQ68" s="59"/>
      <c r="FZR68" s="59"/>
      <c r="FZS68" s="59"/>
      <c r="FZT68" s="59"/>
      <c r="FZU68" s="59"/>
      <c r="FZV68" s="59"/>
      <c r="FZW68" s="59"/>
      <c r="FZX68" s="59"/>
      <c r="FZY68" s="59"/>
      <c r="FZZ68" s="59"/>
      <c r="GAA68" s="60"/>
      <c r="GAB68" s="60"/>
      <c r="GAC68" s="69"/>
      <c r="GAD68" s="69"/>
      <c r="GAE68" s="69"/>
      <c r="GAF68" s="69"/>
      <c r="GAG68" s="69"/>
      <c r="GAH68" s="69"/>
      <c r="GAI68" s="69"/>
      <c r="GAJ68" s="69"/>
      <c r="GAK68" s="69"/>
      <c r="GAL68" s="69"/>
      <c r="GAM68" s="69"/>
      <c r="GAN68" s="69"/>
      <c r="GAO68" s="69"/>
      <c r="GAP68" s="69"/>
      <c r="GAQ68" s="69"/>
      <c r="GAR68" s="69"/>
      <c r="GAS68" s="69"/>
      <c r="GAT68" s="69"/>
      <c r="GAU68" s="69"/>
      <c r="GAV68" s="69"/>
      <c r="GAW68" s="69"/>
      <c r="GAX68" s="69"/>
      <c r="GAY68" s="69"/>
      <c r="GAZ68" s="69"/>
      <c r="GBA68" s="70"/>
      <c r="GBB68" s="71"/>
      <c r="GBC68" s="72"/>
      <c r="GBD68" s="68" t="s">
        <v>86</v>
      </c>
      <c r="GBE68" s="61">
        <f>SUM(GBG54:GBG66)</f>
        <v>0</v>
      </c>
      <c r="GBF68" s="61"/>
      <c r="GBG68" s="62"/>
      <c r="GBH68" s="62"/>
      <c r="GBI68" s="63"/>
      <c r="GBJ68" s="63"/>
      <c r="GBK68" s="63"/>
      <c r="GBL68" s="62"/>
      <c r="GBM68" s="64"/>
      <c r="GBN68" s="65"/>
      <c r="GBO68" s="66"/>
      <c r="GBP68" s="66"/>
      <c r="GBQ68" s="66"/>
      <c r="GBR68" s="67"/>
      <c r="GBS68" s="59"/>
      <c r="GBT68" s="59"/>
      <c r="GBU68" s="59"/>
      <c r="GBV68" s="59"/>
      <c r="GBW68" s="59"/>
      <c r="GBX68" s="59"/>
      <c r="GBY68" s="59"/>
      <c r="GBZ68" s="59"/>
      <c r="GCA68" s="59"/>
      <c r="GCB68" s="59"/>
      <c r="GCC68" s="59"/>
      <c r="GCD68" s="59"/>
      <c r="GCE68" s="59"/>
      <c r="GCF68" s="59"/>
      <c r="GCG68" s="59"/>
      <c r="GCH68" s="59"/>
      <c r="GCI68" s="59"/>
      <c r="GCJ68" s="59"/>
      <c r="GCK68" s="59"/>
      <c r="GCL68" s="59"/>
      <c r="GCM68" s="60"/>
      <c r="GCN68" s="60"/>
      <c r="GCO68" s="69"/>
      <c r="GCP68" s="69"/>
      <c r="GCQ68" s="69"/>
      <c r="GCR68" s="69"/>
      <c r="GCS68" s="69"/>
      <c r="GCT68" s="69"/>
      <c r="GCU68" s="69"/>
      <c r="GCV68" s="69"/>
      <c r="GCW68" s="69"/>
      <c r="GCX68" s="69"/>
      <c r="GCY68" s="69"/>
      <c r="GCZ68" s="69"/>
      <c r="GDA68" s="69"/>
      <c r="GDB68" s="69"/>
      <c r="GDC68" s="69"/>
      <c r="GDD68" s="69"/>
      <c r="GDE68" s="69"/>
      <c r="GDF68" s="69"/>
      <c r="GDG68" s="69"/>
      <c r="GDH68" s="69"/>
      <c r="GDI68" s="69"/>
      <c r="GDJ68" s="69"/>
      <c r="GDK68" s="69"/>
      <c r="GDL68" s="69"/>
      <c r="GDM68" s="70"/>
      <c r="GDN68" s="71"/>
      <c r="GDO68" s="72"/>
      <c r="GDP68" s="68" t="s">
        <v>86</v>
      </c>
      <c r="GDQ68" s="61">
        <f>SUM(GDS54:GDS66)</f>
        <v>0</v>
      </c>
      <c r="GDR68" s="61"/>
      <c r="GDS68" s="62"/>
      <c r="GDT68" s="62"/>
      <c r="GDU68" s="63"/>
      <c r="GDV68" s="63"/>
      <c r="GDW68" s="63"/>
      <c r="GDX68" s="62"/>
      <c r="GDY68" s="64"/>
      <c r="GDZ68" s="65"/>
      <c r="GEA68" s="66"/>
      <c r="GEB68" s="66"/>
      <c r="GEC68" s="66"/>
      <c r="GED68" s="67"/>
      <c r="GEE68" s="59"/>
      <c r="GEF68" s="59"/>
      <c r="GEG68" s="59"/>
      <c r="GEH68" s="59"/>
      <c r="GEI68" s="59"/>
      <c r="GEJ68" s="59"/>
      <c r="GEK68" s="59"/>
      <c r="GEL68" s="59"/>
      <c r="GEM68" s="59"/>
      <c r="GEN68" s="59"/>
      <c r="GEO68" s="59"/>
      <c r="GEP68" s="59"/>
      <c r="GEQ68" s="59"/>
      <c r="GER68" s="59"/>
      <c r="GES68" s="59"/>
      <c r="GET68" s="59"/>
      <c r="GEU68" s="59"/>
      <c r="GEV68" s="59"/>
      <c r="GEW68" s="59"/>
      <c r="GEX68" s="59"/>
      <c r="GEY68" s="60"/>
      <c r="GEZ68" s="60"/>
      <c r="GFA68" s="69"/>
      <c r="GFB68" s="69"/>
      <c r="GFC68" s="69"/>
      <c r="GFD68" s="69"/>
      <c r="GFE68" s="69"/>
      <c r="GFF68" s="69"/>
      <c r="GFG68" s="69"/>
      <c r="GFH68" s="69"/>
      <c r="GFI68" s="69"/>
      <c r="GFJ68" s="69"/>
      <c r="GFK68" s="69"/>
      <c r="GFL68" s="69"/>
      <c r="GFM68" s="69"/>
      <c r="GFN68" s="69"/>
      <c r="GFO68" s="69"/>
      <c r="GFP68" s="69"/>
      <c r="GFQ68" s="69"/>
      <c r="GFR68" s="69"/>
      <c r="GFS68" s="69"/>
      <c r="GFT68" s="69"/>
      <c r="GFU68" s="69"/>
      <c r="GFV68" s="69"/>
      <c r="GFW68" s="69"/>
      <c r="GFX68" s="69"/>
      <c r="GFY68" s="70"/>
      <c r="GFZ68" s="71"/>
      <c r="GGA68" s="72"/>
      <c r="GGB68" s="68" t="s">
        <v>86</v>
      </c>
      <c r="GGC68" s="61">
        <f>SUM(GGE54:GGE66)</f>
        <v>0</v>
      </c>
      <c r="GGD68" s="61"/>
      <c r="GGE68" s="62"/>
      <c r="GGF68" s="62"/>
      <c r="GGG68" s="63"/>
      <c r="GGH68" s="63"/>
      <c r="GGI68" s="63"/>
      <c r="GGJ68" s="62"/>
      <c r="GGK68" s="64"/>
      <c r="GGL68" s="65"/>
      <c r="GGM68" s="66"/>
      <c r="GGN68" s="66"/>
      <c r="GGO68" s="66"/>
      <c r="GGP68" s="67"/>
      <c r="GGQ68" s="59"/>
      <c r="GGR68" s="59"/>
      <c r="GGS68" s="59"/>
      <c r="GGT68" s="59"/>
      <c r="GGU68" s="59"/>
      <c r="GGV68" s="59"/>
      <c r="GGW68" s="59"/>
      <c r="GGX68" s="59"/>
      <c r="GGY68" s="59"/>
      <c r="GGZ68" s="59"/>
      <c r="GHA68" s="59"/>
      <c r="GHB68" s="59"/>
      <c r="GHC68" s="59"/>
      <c r="GHD68" s="59"/>
      <c r="GHE68" s="59"/>
      <c r="GHF68" s="59"/>
      <c r="GHG68" s="59"/>
      <c r="GHH68" s="59"/>
      <c r="GHI68" s="59"/>
      <c r="GHJ68" s="59"/>
      <c r="GHK68" s="60"/>
      <c r="GHL68" s="60"/>
      <c r="GHM68" s="69"/>
      <c r="GHN68" s="69"/>
      <c r="GHO68" s="69"/>
      <c r="GHP68" s="69"/>
      <c r="GHQ68" s="69"/>
      <c r="GHR68" s="69"/>
      <c r="GHS68" s="69"/>
      <c r="GHT68" s="69"/>
      <c r="GHU68" s="69"/>
      <c r="GHV68" s="69"/>
      <c r="GHW68" s="69"/>
      <c r="GHX68" s="69"/>
      <c r="GHY68" s="69"/>
      <c r="GHZ68" s="69"/>
      <c r="GIA68" s="69"/>
      <c r="GIB68" s="69"/>
      <c r="GIC68" s="69"/>
      <c r="GID68" s="69"/>
      <c r="GIE68" s="69"/>
      <c r="GIF68" s="69"/>
      <c r="GIG68" s="69"/>
      <c r="GIH68" s="69"/>
      <c r="GII68" s="69"/>
      <c r="GIJ68" s="69"/>
      <c r="GIK68" s="70"/>
      <c r="GIL68" s="71"/>
      <c r="GIM68" s="72"/>
      <c r="GIN68" s="68" t="s">
        <v>86</v>
      </c>
      <c r="GIO68" s="61">
        <f>SUM(GIQ54:GIQ66)</f>
        <v>0</v>
      </c>
      <c r="GIP68" s="61"/>
      <c r="GIQ68" s="62"/>
      <c r="GIR68" s="62"/>
      <c r="GIS68" s="63"/>
      <c r="GIT68" s="63"/>
      <c r="GIU68" s="63"/>
      <c r="GIV68" s="62"/>
      <c r="GIW68" s="64"/>
      <c r="GIX68" s="65"/>
      <c r="GIY68" s="66"/>
      <c r="GIZ68" s="66"/>
      <c r="GJA68" s="66"/>
      <c r="GJB68" s="67"/>
      <c r="GJC68" s="59"/>
      <c r="GJD68" s="59"/>
      <c r="GJE68" s="59"/>
      <c r="GJF68" s="59"/>
      <c r="GJG68" s="59"/>
      <c r="GJH68" s="59"/>
      <c r="GJI68" s="59"/>
      <c r="GJJ68" s="59"/>
      <c r="GJK68" s="59"/>
      <c r="GJL68" s="59"/>
      <c r="GJM68" s="59"/>
      <c r="GJN68" s="59"/>
      <c r="GJO68" s="59"/>
      <c r="GJP68" s="59"/>
      <c r="GJQ68" s="59"/>
      <c r="GJR68" s="59"/>
      <c r="GJS68" s="59"/>
      <c r="GJT68" s="59"/>
      <c r="GJU68" s="59"/>
      <c r="GJV68" s="59"/>
      <c r="GJW68" s="60"/>
      <c r="GJX68" s="60"/>
      <c r="GJY68" s="69"/>
      <c r="GJZ68" s="69"/>
      <c r="GKA68" s="69"/>
      <c r="GKB68" s="69"/>
      <c r="GKC68" s="69"/>
      <c r="GKD68" s="69"/>
      <c r="GKE68" s="69"/>
      <c r="GKF68" s="69"/>
      <c r="GKG68" s="69"/>
      <c r="GKH68" s="69"/>
      <c r="GKI68" s="69"/>
      <c r="GKJ68" s="69"/>
      <c r="GKK68" s="69"/>
      <c r="GKL68" s="69"/>
      <c r="GKM68" s="69"/>
      <c r="GKN68" s="69"/>
      <c r="GKO68" s="69"/>
      <c r="GKP68" s="69"/>
      <c r="GKQ68" s="69"/>
      <c r="GKR68" s="69"/>
      <c r="GKS68" s="69"/>
      <c r="GKT68" s="69"/>
      <c r="GKU68" s="69"/>
      <c r="GKV68" s="69"/>
      <c r="GKW68" s="70"/>
      <c r="GKX68" s="71"/>
      <c r="GKY68" s="72"/>
      <c r="GKZ68" s="68" t="s">
        <v>86</v>
      </c>
      <c r="GLA68" s="61">
        <f>SUM(GLC54:GLC66)</f>
        <v>0</v>
      </c>
      <c r="GLB68" s="61"/>
      <c r="GLC68" s="62"/>
      <c r="GLD68" s="62"/>
      <c r="GLE68" s="63"/>
      <c r="GLF68" s="63"/>
      <c r="GLG68" s="63"/>
      <c r="GLH68" s="62"/>
      <c r="GLI68" s="64"/>
      <c r="GLJ68" s="65"/>
      <c r="GLK68" s="66"/>
      <c r="GLL68" s="66"/>
      <c r="GLM68" s="66"/>
      <c r="GLN68" s="67"/>
      <c r="GLO68" s="59"/>
      <c r="GLP68" s="59"/>
      <c r="GLQ68" s="59"/>
      <c r="GLR68" s="59"/>
      <c r="GLS68" s="59"/>
      <c r="GLT68" s="59"/>
      <c r="GLU68" s="59"/>
      <c r="GLV68" s="59"/>
      <c r="GLW68" s="59"/>
      <c r="GLX68" s="59"/>
      <c r="GLY68" s="59"/>
      <c r="GLZ68" s="59"/>
      <c r="GMA68" s="59"/>
      <c r="GMB68" s="59"/>
      <c r="GMC68" s="59"/>
      <c r="GMD68" s="59"/>
      <c r="GME68" s="59"/>
      <c r="GMF68" s="59"/>
      <c r="GMG68" s="59"/>
      <c r="GMH68" s="59"/>
      <c r="GMI68" s="60"/>
      <c r="GMJ68" s="60"/>
      <c r="GMK68" s="69"/>
      <c r="GML68" s="69"/>
      <c r="GMM68" s="69"/>
      <c r="GMN68" s="69"/>
      <c r="GMO68" s="69"/>
      <c r="GMP68" s="69"/>
      <c r="GMQ68" s="69"/>
      <c r="GMR68" s="69"/>
      <c r="GMS68" s="69"/>
      <c r="GMT68" s="69"/>
      <c r="GMU68" s="69"/>
      <c r="GMV68" s="69"/>
      <c r="GMW68" s="69"/>
      <c r="GMX68" s="69"/>
      <c r="GMY68" s="69"/>
      <c r="GMZ68" s="69"/>
      <c r="GNA68" s="69"/>
      <c r="GNB68" s="69"/>
      <c r="GNC68" s="69"/>
      <c r="GND68" s="69"/>
      <c r="GNE68" s="69"/>
      <c r="GNF68" s="69"/>
      <c r="GNG68" s="69"/>
      <c r="GNH68" s="69"/>
      <c r="GNI68" s="70"/>
      <c r="GNJ68" s="71"/>
      <c r="GNK68" s="72"/>
      <c r="GNL68" s="68" t="s">
        <v>86</v>
      </c>
      <c r="GNM68" s="61">
        <f>SUM(GNO54:GNO66)</f>
        <v>0</v>
      </c>
      <c r="GNN68" s="61"/>
      <c r="GNO68" s="62"/>
      <c r="GNP68" s="62"/>
      <c r="GNQ68" s="63"/>
      <c r="GNR68" s="63"/>
      <c r="GNS68" s="63"/>
      <c r="GNT68" s="62"/>
      <c r="GNU68" s="64"/>
      <c r="GNV68" s="65"/>
      <c r="GNW68" s="66"/>
      <c r="GNX68" s="66"/>
      <c r="GNY68" s="66"/>
      <c r="GNZ68" s="67"/>
      <c r="GOA68" s="59"/>
      <c r="GOB68" s="59"/>
      <c r="GOC68" s="59"/>
      <c r="GOD68" s="59"/>
      <c r="GOE68" s="59"/>
      <c r="GOF68" s="59"/>
      <c r="GOG68" s="59"/>
      <c r="GOH68" s="59"/>
      <c r="GOI68" s="59"/>
      <c r="GOJ68" s="59"/>
      <c r="GOK68" s="59"/>
      <c r="GOL68" s="59"/>
      <c r="GOM68" s="59"/>
      <c r="GON68" s="59"/>
      <c r="GOO68" s="59"/>
      <c r="GOP68" s="59"/>
      <c r="GOQ68" s="59"/>
      <c r="GOR68" s="59"/>
      <c r="GOS68" s="59"/>
      <c r="GOT68" s="59"/>
      <c r="GOU68" s="60"/>
      <c r="GOV68" s="60"/>
      <c r="GOW68" s="69"/>
      <c r="GOX68" s="69"/>
      <c r="GOY68" s="69"/>
      <c r="GOZ68" s="69"/>
      <c r="GPA68" s="69"/>
      <c r="GPB68" s="69"/>
      <c r="GPC68" s="69"/>
      <c r="GPD68" s="69"/>
      <c r="GPE68" s="69"/>
      <c r="GPF68" s="69"/>
      <c r="GPG68" s="69"/>
      <c r="GPH68" s="69"/>
      <c r="GPI68" s="69"/>
      <c r="GPJ68" s="69"/>
      <c r="GPK68" s="69"/>
      <c r="GPL68" s="69"/>
      <c r="GPM68" s="69"/>
      <c r="GPN68" s="69"/>
      <c r="GPO68" s="69"/>
      <c r="GPP68" s="69"/>
      <c r="GPQ68" s="69"/>
      <c r="GPR68" s="69"/>
      <c r="GPS68" s="69"/>
      <c r="GPT68" s="69"/>
      <c r="GPU68" s="70"/>
      <c r="GPV68" s="71"/>
      <c r="GPW68" s="72"/>
      <c r="GPX68" s="68" t="s">
        <v>86</v>
      </c>
      <c r="GPY68" s="61">
        <f>SUM(GQA54:GQA66)</f>
        <v>0</v>
      </c>
      <c r="GPZ68" s="61"/>
      <c r="GQA68" s="62"/>
      <c r="GQB68" s="62"/>
      <c r="GQC68" s="63"/>
      <c r="GQD68" s="63"/>
      <c r="GQE68" s="63"/>
      <c r="GQF68" s="62"/>
      <c r="GQG68" s="64"/>
      <c r="GQH68" s="65"/>
      <c r="GQI68" s="66"/>
      <c r="GQJ68" s="66"/>
      <c r="GQK68" s="66"/>
      <c r="GQL68" s="67"/>
      <c r="GQM68" s="59"/>
      <c r="GQN68" s="59"/>
      <c r="GQO68" s="59"/>
      <c r="GQP68" s="59"/>
      <c r="GQQ68" s="59"/>
      <c r="GQR68" s="59"/>
      <c r="GQS68" s="59"/>
      <c r="GQT68" s="59"/>
      <c r="GQU68" s="59"/>
      <c r="GQV68" s="59"/>
      <c r="GQW68" s="59"/>
      <c r="GQX68" s="59"/>
      <c r="GQY68" s="59"/>
      <c r="GQZ68" s="59"/>
      <c r="GRA68" s="59"/>
      <c r="GRB68" s="59"/>
      <c r="GRC68" s="59"/>
      <c r="GRD68" s="59"/>
      <c r="GRE68" s="59"/>
      <c r="GRF68" s="59"/>
      <c r="GRG68" s="60"/>
      <c r="GRH68" s="60"/>
      <c r="GRI68" s="69"/>
      <c r="GRJ68" s="69"/>
      <c r="GRK68" s="69"/>
      <c r="GRL68" s="69"/>
      <c r="GRM68" s="69"/>
      <c r="GRN68" s="69"/>
      <c r="GRO68" s="69"/>
      <c r="GRP68" s="69"/>
      <c r="GRQ68" s="69"/>
      <c r="GRR68" s="69"/>
      <c r="GRS68" s="69"/>
      <c r="GRT68" s="69"/>
      <c r="GRU68" s="69"/>
      <c r="GRV68" s="69"/>
      <c r="GRW68" s="69"/>
      <c r="GRX68" s="69"/>
      <c r="GRY68" s="69"/>
      <c r="GRZ68" s="69"/>
      <c r="GSA68" s="69"/>
      <c r="GSB68" s="69"/>
      <c r="GSC68" s="69"/>
      <c r="GSD68" s="69"/>
      <c r="GSE68" s="69"/>
      <c r="GSF68" s="69"/>
      <c r="GSG68" s="70"/>
      <c r="GSH68" s="71"/>
      <c r="GSI68" s="72"/>
      <c r="GSJ68" s="68" t="s">
        <v>86</v>
      </c>
      <c r="GSK68" s="61">
        <f>SUM(GSM54:GSM66)</f>
        <v>0</v>
      </c>
      <c r="GSL68" s="61"/>
      <c r="GSM68" s="62"/>
      <c r="GSN68" s="62"/>
      <c r="GSO68" s="63"/>
      <c r="GSP68" s="63"/>
      <c r="GSQ68" s="63"/>
      <c r="GSR68" s="62"/>
      <c r="GSS68" s="64"/>
      <c r="GST68" s="65"/>
      <c r="GSU68" s="66"/>
      <c r="GSV68" s="66"/>
      <c r="GSW68" s="66"/>
      <c r="GSX68" s="67"/>
      <c r="GSY68" s="59"/>
      <c r="GSZ68" s="59"/>
      <c r="GTA68" s="59"/>
      <c r="GTB68" s="59"/>
      <c r="GTC68" s="59"/>
      <c r="GTD68" s="59"/>
      <c r="GTE68" s="59"/>
      <c r="GTF68" s="59"/>
      <c r="GTG68" s="59"/>
      <c r="GTH68" s="59"/>
      <c r="GTI68" s="59"/>
      <c r="GTJ68" s="59"/>
      <c r="GTK68" s="59"/>
      <c r="GTL68" s="59"/>
      <c r="GTM68" s="59"/>
      <c r="GTN68" s="59"/>
      <c r="GTO68" s="59"/>
      <c r="GTP68" s="59"/>
      <c r="GTQ68" s="59"/>
      <c r="GTR68" s="59"/>
      <c r="GTS68" s="60"/>
      <c r="GTT68" s="60"/>
      <c r="GTU68" s="69"/>
      <c r="GTV68" s="69"/>
      <c r="GTW68" s="69"/>
      <c r="GTX68" s="69"/>
      <c r="GTY68" s="69"/>
      <c r="GTZ68" s="69"/>
      <c r="GUA68" s="69"/>
      <c r="GUB68" s="69"/>
      <c r="GUC68" s="69"/>
      <c r="GUD68" s="69"/>
      <c r="GUE68" s="69"/>
      <c r="GUF68" s="69"/>
      <c r="GUG68" s="69"/>
      <c r="GUH68" s="69"/>
      <c r="GUI68" s="69"/>
      <c r="GUJ68" s="69"/>
      <c r="GUK68" s="69"/>
      <c r="GUL68" s="69"/>
      <c r="GUM68" s="69"/>
      <c r="GUN68" s="69"/>
      <c r="GUO68" s="69"/>
      <c r="GUP68" s="69"/>
      <c r="GUQ68" s="69"/>
      <c r="GUR68" s="69"/>
      <c r="GUS68" s="70"/>
      <c r="GUT68" s="71"/>
      <c r="GUU68" s="72"/>
      <c r="GUV68" s="68" t="s">
        <v>86</v>
      </c>
      <c r="GUW68" s="61">
        <f>SUM(GUY54:GUY66)</f>
        <v>0</v>
      </c>
      <c r="GUX68" s="61"/>
      <c r="GUY68" s="62"/>
      <c r="GUZ68" s="62"/>
      <c r="GVA68" s="63"/>
      <c r="GVB68" s="63"/>
      <c r="GVC68" s="63"/>
      <c r="GVD68" s="62"/>
      <c r="GVE68" s="64"/>
      <c r="GVF68" s="65"/>
      <c r="GVG68" s="66"/>
      <c r="GVH68" s="66"/>
      <c r="GVI68" s="66"/>
      <c r="GVJ68" s="67"/>
      <c r="GVK68" s="59"/>
      <c r="GVL68" s="59"/>
      <c r="GVM68" s="59"/>
      <c r="GVN68" s="59"/>
      <c r="GVO68" s="59"/>
      <c r="GVP68" s="59"/>
      <c r="GVQ68" s="59"/>
      <c r="GVR68" s="59"/>
      <c r="GVS68" s="59"/>
      <c r="GVT68" s="59"/>
      <c r="GVU68" s="59"/>
      <c r="GVV68" s="59"/>
      <c r="GVW68" s="59"/>
      <c r="GVX68" s="59"/>
      <c r="GVY68" s="59"/>
      <c r="GVZ68" s="59"/>
      <c r="GWA68" s="59"/>
      <c r="GWB68" s="59"/>
      <c r="GWC68" s="59"/>
      <c r="GWD68" s="59"/>
      <c r="GWE68" s="60"/>
      <c r="GWF68" s="60"/>
      <c r="GWG68" s="69"/>
      <c r="GWH68" s="69"/>
      <c r="GWI68" s="69"/>
      <c r="GWJ68" s="69"/>
      <c r="GWK68" s="69"/>
      <c r="GWL68" s="69"/>
      <c r="GWM68" s="69"/>
      <c r="GWN68" s="69"/>
      <c r="GWO68" s="69"/>
      <c r="GWP68" s="69"/>
      <c r="GWQ68" s="69"/>
      <c r="GWR68" s="69"/>
      <c r="GWS68" s="69"/>
      <c r="GWT68" s="69"/>
      <c r="GWU68" s="69"/>
      <c r="GWV68" s="69"/>
      <c r="GWW68" s="69"/>
      <c r="GWX68" s="69"/>
      <c r="GWY68" s="69"/>
      <c r="GWZ68" s="69"/>
      <c r="GXA68" s="69"/>
      <c r="GXB68" s="69"/>
      <c r="GXC68" s="69"/>
      <c r="GXD68" s="69"/>
      <c r="GXE68" s="70"/>
      <c r="GXF68" s="71"/>
      <c r="GXG68" s="72"/>
      <c r="GXH68" s="68" t="s">
        <v>86</v>
      </c>
      <c r="GXI68" s="61">
        <f>SUM(GXK54:GXK66)</f>
        <v>0</v>
      </c>
      <c r="GXJ68" s="61"/>
      <c r="GXK68" s="62"/>
      <c r="GXL68" s="62"/>
      <c r="GXM68" s="63"/>
      <c r="GXN68" s="63"/>
      <c r="GXO68" s="63"/>
      <c r="GXP68" s="62"/>
      <c r="GXQ68" s="64"/>
      <c r="GXR68" s="65"/>
      <c r="GXS68" s="66"/>
      <c r="GXT68" s="66"/>
      <c r="GXU68" s="66"/>
      <c r="GXV68" s="67"/>
      <c r="GXW68" s="59"/>
      <c r="GXX68" s="59"/>
      <c r="GXY68" s="59"/>
      <c r="GXZ68" s="59"/>
      <c r="GYA68" s="59"/>
      <c r="GYB68" s="59"/>
      <c r="GYC68" s="59"/>
      <c r="GYD68" s="59"/>
      <c r="GYE68" s="59"/>
      <c r="GYF68" s="59"/>
      <c r="GYG68" s="59"/>
      <c r="GYH68" s="59"/>
      <c r="GYI68" s="59"/>
      <c r="GYJ68" s="59"/>
      <c r="GYK68" s="59"/>
      <c r="GYL68" s="59"/>
      <c r="GYM68" s="59"/>
      <c r="GYN68" s="59"/>
      <c r="GYO68" s="59"/>
      <c r="GYP68" s="59"/>
      <c r="GYQ68" s="60"/>
      <c r="GYR68" s="60"/>
      <c r="GYS68" s="69"/>
      <c r="GYT68" s="69"/>
      <c r="GYU68" s="69"/>
      <c r="GYV68" s="69"/>
      <c r="GYW68" s="69"/>
      <c r="GYX68" s="69"/>
      <c r="GYY68" s="69"/>
      <c r="GYZ68" s="69"/>
      <c r="GZA68" s="69"/>
      <c r="GZB68" s="69"/>
      <c r="GZC68" s="69"/>
      <c r="GZD68" s="69"/>
      <c r="GZE68" s="69"/>
      <c r="GZF68" s="69"/>
      <c r="GZG68" s="69"/>
      <c r="GZH68" s="69"/>
      <c r="GZI68" s="69"/>
      <c r="GZJ68" s="69"/>
      <c r="GZK68" s="69"/>
      <c r="GZL68" s="69"/>
      <c r="GZM68" s="69"/>
      <c r="GZN68" s="69"/>
      <c r="GZO68" s="69"/>
      <c r="GZP68" s="69"/>
      <c r="GZQ68" s="70"/>
      <c r="GZR68" s="71"/>
      <c r="GZS68" s="72"/>
      <c r="GZT68" s="68" t="s">
        <v>86</v>
      </c>
      <c r="GZU68" s="61">
        <f>SUM(GZW54:GZW66)</f>
        <v>0</v>
      </c>
      <c r="GZV68" s="61"/>
      <c r="GZW68" s="62"/>
      <c r="GZX68" s="62"/>
      <c r="GZY68" s="63"/>
      <c r="GZZ68" s="63"/>
      <c r="HAA68" s="63"/>
      <c r="HAB68" s="62"/>
      <c r="HAC68" s="64"/>
      <c r="HAD68" s="65"/>
      <c r="HAE68" s="66"/>
      <c r="HAF68" s="66"/>
      <c r="HAG68" s="66"/>
      <c r="HAH68" s="67"/>
      <c r="HAI68" s="59"/>
      <c r="HAJ68" s="59"/>
      <c r="HAK68" s="59"/>
      <c r="HAL68" s="59"/>
      <c r="HAM68" s="59"/>
      <c r="HAN68" s="59"/>
      <c r="HAO68" s="59"/>
      <c r="HAP68" s="59"/>
      <c r="HAQ68" s="59"/>
      <c r="HAR68" s="59"/>
      <c r="HAS68" s="59"/>
      <c r="HAT68" s="59"/>
      <c r="HAU68" s="59"/>
      <c r="HAV68" s="59"/>
      <c r="HAW68" s="59"/>
      <c r="HAX68" s="59"/>
      <c r="HAY68" s="59"/>
      <c r="HAZ68" s="59"/>
      <c r="HBA68" s="59"/>
      <c r="HBB68" s="59"/>
      <c r="HBC68" s="60"/>
      <c r="HBD68" s="60"/>
      <c r="HBE68" s="69"/>
      <c r="HBF68" s="69"/>
      <c r="HBG68" s="69"/>
      <c r="HBH68" s="69"/>
      <c r="HBI68" s="69"/>
      <c r="HBJ68" s="69"/>
      <c r="HBK68" s="69"/>
      <c r="HBL68" s="69"/>
      <c r="HBM68" s="69"/>
      <c r="HBN68" s="69"/>
      <c r="HBO68" s="69"/>
      <c r="HBP68" s="69"/>
      <c r="HBQ68" s="69"/>
      <c r="HBR68" s="69"/>
      <c r="HBS68" s="69"/>
      <c r="HBT68" s="69"/>
      <c r="HBU68" s="69"/>
      <c r="HBV68" s="69"/>
      <c r="HBW68" s="69"/>
      <c r="HBX68" s="69"/>
      <c r="HBY68" s="69"/>
      <c r="HBZ68" s="69"/>
      <c r="HCA68" s="69"/>
      <c r="HCB68" s="69"/>
      <c r="HCC68" s="70"/>
      <c r="HCD68" s="71"/>
      <c r="HCE68" s="72"/>
      <c r="HCF68" s="68" t="s">
        <v>86</v>
      </c>
      <c r="HCG68" s="61">
        <f>SUM(HCI54:HCI66)</f>
        <v>0</v>
      </c>
      <c r="HCH68" s="61"/>
      <c r="HCI68" s="62"/>
      <c r="HCJ68" s="62"/>
      <c r="HCK68" s="63"/>
      <c r="HCL68" s="63"/>
      <c r="HCM68" s="63"/>
      <c r="HCN68" s="62"/>
      <c r="HCO68" s="64"/>
      <c r="HCP68" s="65"/>
      <c r="HCQ68" s="66"/>
      <c r="HCR68" s="66"/>
      <c r="HCS68" s="66"/>
      <c r="HCT68" s="67"/>
      <c r="HCU68" s="59"/>
      <c r="HCV68" s="59"/>
      <c r="HCW68" s="59"/>
      <c r="HCX68" s="59"/>
      <c r="HCY68" s="59"/>
      <c r="HCZ68" s="59"/>
      <c r="HDA68" s="59"/>
      <c r="HDB68" s="59"/>
      <c r="HDC68" s="59"/>
      <c r="HDD68" s="59"/>
      <c r="HDE68" s="59"/>
      <c r="HDF68" s="59"/>
      <c r="HDG68" s="59"/>
      <c r="HDH68" s="59"/>
      <c r="HDI68" s="59"/>
      <c r="HDJ68" s="59"/>
      <c r="HDK68" s="59"/>
      <c r="HDL68" s="59"/>
      <c r="HDM68" s="59"/>
      <c r="HDN68" s="59"/>
      <c r="HDO68" s="60"/>
      <c r="HDP68" s="60"/>
      <c r="HDQ68" s="69"/>
      <c r="HDR68" s="69"/>
      <c r="HDS68" s="69"/>
      <c r="HDT68" s="69"/>
      <c r="HDU68" s="69"/>
      <c r="HDV68" s="69"/>
      <c r="HDW68" s="69"/>
      <c r="HDX68" s="69"/>
      <c r="HDY68" s="69"/>
      <c r="HDZ68" s="69"/>
      <c r="HEA68" s="69"/>
      <c r="HEB68" s="69"/>
      <c r="HEC68" s="69"/>
      <c r="HED68" s="69"/>
      <c r="HEE68" s="69"/>
      <c r="HEF68" s="69"/>
      <c r="HEG68" s="69"/>
      <c r="HEH68" s="69"/>
      <c r="HEI68" s="69"/>
      <c r="HEJ68" s="69"/>
      <c r="HEK68" s="69"/>
      <c r="HEL68" s="69"/>
      <c r="HEM68" s="69"/>
      <c r="HEN68" s="69"/>
      <c r="HEO68" s="70"/>
      <c r="HEP68" s="71"/>
      <c r="HEQ68" s="72"/>
      <c r="HER68" s="68" t="s">
        <v>86</v>
      </c>
      <c r="HES68" s="61">
        <f>SUM(HEU54:HEU66)</f>
        <v>0</v>
      </c>
      <c r="HET68" s="61"/>
      <c r="HEU68" s="62"/>
      <c r="HEV68" s="62"/>
      <c r="HEW68" s="63"/>
      <c r="HEX68" s="63"/>
      <c r="HEY68" s="63"/>
      <c r="HEZ68" s="62"/>
      <c r="HFA68" s="64"/>
      <c r="HFB68" s="65"/>
      <c r="HFC68" s="66"/>
      <c r="HFD68" s="66"/>
      <c r="HFE68" s="66"/>
      <c r="HFF68" s="67"/>
      <c r="HFG68" s="59"/>
      <c r="HFH68" s="59"/>
      <c r="HFI68" s="59"/>
      <c r="HFJ68" s="59"/>
      <c r="HFK68" s="59"/>
      <c r="HFL68" s="59"/>
      <c r="HFM68" s="59"/>
      <c r="HFN68" s="59"/>
      <c r="HFO68" s="59"/>
      <c r="HFP68" s="59"/>
      <c r="HFQ68" s="59"/>
      <c r="HFR68" s="59"/>
      <c r="HFS68" s="59"/>
      <c r="HFT68" s="59"/>
      <c r="HFU68" s="59"/>
      <c r="HFV68" s="59"/>
      <c r="HFW68" s="59"/>
      <c r="HFX68" s="59"/>
      <c r="HFY68" s="59"/>
      <c r="HFZ68" s="59"/>
      <c r="HGA68" s="60"/>
      <c r="HGB68" s="60"/>
      <c r="HGC68" s="69"/>
      <c r="HGD68" s="69"/>
      <c r="HGE68" s="69"/>
      <c r="HGF68" s="69"/>
      <c r="HGG68" s="69"/>
      <c r="HGH68" s="69"/>
      <c r="HGI68" s="69"/>
      <c r="HGJ68" s="69"/>
      <c r="HGK68" s="69"/>
      <c r="HGL68" s="69"/>
      <c r="HGM68" s="69"/>
      <c r="HGN68" s="69"/>
      <c r="HGO68" s="69"/>
      <c r="HGP68" s="69"/>
      <c r="HGQ68" s="69"/>
      <c r="HGR68" s="69"/>
      <c r="HGS68" s="69"/>
      <c r="HGT68" s="69"/>
      <c r="HGU68" s="69"/>
      <c r="HGV68" s="69"/>
      <c r="HGW68" s="69"/>
      <c r="HGX68" s="69"/>
      <c r="HGY68" s="69"/>
      <c r="HGZ68" s="69"/>
      <c r="HHA68" s="70"/>
      <c r="HHB68" s="71"/>
      <c r="HHC68" s="72"/>
      <c r="HHD68" s="68" t="s">
        <v>86</v>
      </c>
      <c r="HHE68" s="61">
        <f>SUM(HHG54:HHG66)</f>
        <v>0</v>
      </c>
      <c r="HHF68" s="61"/>
      <c r="HHG68" s="62"/>
      <c r="HHH68" s="62"/>
      <c r="HHI68" s="63"/>
      <c r="HHJ68" s="63"/>
      <c r="HHK68" s="63"/>
      <c r="HHL68" s="62"/>
      <c r="HHM68" s="64"/>
      <c r="HHN68" s="65"/>
      <c r="HHO68" s="66"/>
      <c r="HHP68" s="66"/>
      <c r="HHQ68" s="66"/>
      <c r="HHR68" s="67"/>
      <c r="HHS68" s="59"/>
      <c r="HHT68" s="59"/>
      <c r="HHU68" s="59"/>
      <c r="HHV68" s="59"/>
      <c r="HHW68" s="59"/>
      <c r="HHX68" s="59"/>
      <c r="HHY68" s="59"/>
      <c r="HHZ68" s="59"/>
      <c r="HIA68" s="59"/>
      <c r="HIB68" s="59"/>
      <c r="HIC68" s="59"/>
      <c r="HID68" s="59"/>
      <c r="HIE68" s="59"/>
      <c r="HIF68" s="59"/>
      <c r="HIG68" s="59"/>
      <c r="HIH68" s="59"/>
      <c r="HII68" s="59"/>
      <c r="HIJ68" s="59"/>
      <c r="HIK68" s="59"/>
      <c r="HIL68" s="59"/>
      <c r="HIM68" s="60"/>
      <c r="HIN68" s="60"/>
      <c r="HIO68" s="69"/>
      <c r="HIP68" s="69"/>
      <c r="HIQ68" s="69"/>
      <c r="HIR68" s="69"/>
      <c r="HIS68" s="69"/>
      <c r="HIT68" s="69"/>
      <c r="HIU68" s="69"/>
      <c r="HIV68" s="69"/>
      <c r="HIW68" s="69"/>
      <c r="HIX68" s="69"/>
      <c r="HIY68" s="69"/>
      <c r="HIZ68" s="69"/>
      <c r="HJA68" s="69"/>
      <c r="HJB68" s="69"/>
      <c r="HJC68" s="69"/>
      <c r="HJD68" s="69"/>
      <c r="HJE68" s="69"/>
      <c r="HJF68" s="69"/>
      <c r="HJG68" s="69"/>
      <c r="HJH68" s="69"/>
      <c r="HJI68" s="69"/>
      <c r="HJJ68" s="69"/>
      <c r="HJK68" s="69"/>
      <c r="HJL68" s="69"/>
      <c r="HJM68" s="70"/>
      <c r="HJN68" s="71"/>
      <c r="HJO68" s="72"/>
      <c r="HJP68" s="68" t="s">
        <v>86</v>
      </c>
      <c r="HJQ68" s="61">
        <f>SUM(HJS54:HJS66)</f>
        <v>0</v>
      </c>
      <c r="HJR68" s="61"/>
      <c r="HJS68" s="62"/>
      <c r="HJT68" s="62"/>
      <c r="HJU68" s="63"/>
      <c r="HJV68" s="63"/>
      <c r="HJW68" s="63"/>
      <c r="HJX68" s="62"/>
      <c r="HJY68" s="64"/>
      <c r="HJZ68" s="65"/>
      <c r="HKA68" s="66"/>
      <c r="HKB68" s="66"/>
      <c r="HKC68" s="66"/>
      <c r="HKD68" s="67"/>
      <c r="HKE68" s="59"/>
      <c r="HKF68" s="59"/>
      <c r="HKG68" s="59"/>
      <c r="HKH68" s="59"/>
      <c r="HKI68" s="59"/>
      <c r="HKJ68" s="59"/>
      <c r="HKK68" s="59"/>
      <c r="HKL68" s="59"/>
      <c r="HKM68" s="59"/>
      <c r="HKN68" s="59"/>
      <c r="HKO68" s="59"/>
      <c r="HKP68" s="59"/>
      <c r="HKQ68" s="59"/>
      <c r="HKR68" s="59"/>
      <c r="HKS68" s="59"/>
      <c r="HKT68" s="59"/>
      <c r="HKU68" s="59"/>
      <c r="HKV68" s="59"/>
      <c r="HKW68" s="59"/>
      <c r="HKX68" s="59"/>
      <c r="HKY68" s="60"/>
      <c r="HKZ68" s="60"/>
      <c r="HLA68" s="69"/>
      <c r="HLB68" s="69"/>
      <c r="HLC68" s="69"/>
      <c r="HLD68" s="69"/>
      <c r="HLE68" s="69"/>
      <c r="HLF68" s="69"/>
      <c r="HLG68" s="69"/>
      <c r="HLH68" s="69"/>
      <c r="HLI68" s="69"/>
      <c r="HLJ68" s="69"/>
      <c r="HLK68" s="69"/>
      <c r="HLL68" s="69"/>
      <c r="HLM68" s="69"/>
      <c r="HLN68" s="69"/>
      <c r="HLO68" s="69"/>
      <c r="HLP68" s="69"/>
      <c r="HLQ68" s="69"/>
      <c r="HLR68" s="69"/>
      <c r="HLS68" s="69"/>
      <c r="HLT68" s="69"/>
      <c r="HLU68" s="69"/>
      <c r="HLV68" s="69"/>
      <c r="HLW68" s="69"/>
      <c r="HLX68" s="69"/>
      <c r="HLY68" s="70"/>
      <c r="HLZ68" s="71"/>
      <c r="HMA68" s="72"/>
      <c r="HMB68" s="68" t="s">
        <v>86</v>
      </c>
      <c r="HMC68" s="61">
        <f>SUM(HME54:HME66)</f>
        <v>0</v>
      </c>
      <c r="HMD68" s="61"/>
      <c r="HME68" s="62"/>
      <c r="HMF68" s="62"/>
      <c r="HMG68" s="63"/>
      <c r="HMH68" s="63"/>
      <c r="HMI68" s="63"/>
      <c r="HMJ68" s="62"/>
      <c r="HMK68" s="64"/>
      <c r="HML68" s="65"/>
      <c r="HMM68" s="66"/>
      <c r="HMN68" s="66"/>
      <c r="HMO68" s="66"/>
      <c r="HMP68" s="67"/>
      <c r="HMQ68" s="59"/>
      <c r="HMR68" s="59"/>
      <c r="HMS68" s="59"/>
      <c r="HMT68" s="59"/>
      <c r="HMU68" s="59"/>
      <c r="HMV68" s="59"/>
      <c r="HMW68" s="59"/>
      <c r="HMX68" s="59"/>
      <c r="HMY68" s="59"/>
      <c r="HMZ68" s="59"/>
      <c r="HNA68" s="59"/>
      <c r="HNB68" s="59"/>
      <c r="HNC68" s="59"/>
      <c r="HND68" s="59"/>
      <c r="HNE68" s="59"/>
      <c r="HNF68" s="59"/>
      <c r="HNG68" s="59"/>
      <c r="HNH68" s="59"/>
      <c r="HNI68" s="59"/>
      <c r="HNJ68" s="59"/>
      <c r="HNK68" s="60"/>
      <c r="HNL68" s="60"/>
      <c r="HNM68" s="69"/>
      <c r="HNN68" s="69"/>
      <c r="HNO68" s="69"/>
      <c r="HNP68" s="69"/>
      <c r="HNQ68" s="69"/>
      <c r="HNR68" s="69"/>
      <c r="HNS68" s="69"/>
      <c r="HNT68" s="69"/>
      <c r="HNU68" s="69"/>
      <c r="HNV68" s="69"/>
      <c r="HNW68" s="69"/>
      <c r="HNX68" s="69"/>
      <c r="HNY68" s="69"/>
      <c r="HNZ68" s="69"/>
      <c r="HOA68" s="69"/>
      <c r="HOB68" s="69"/>
      <c r="HOC68" s="69"/>
      <c r="HOD68" s="69"/>
      <c r="HOE68" s="69"/>
      <c r="HOF68" s="69"/>
      <c r="HOG68" s="69"/>
      <c r="HOH68" s="69"/>
      <c r="HOI68" s="69"/>
      <c r="HOJ68" s="69"/>
      <c r="HOK68" s="70"/>
      <c r="HOL68" s="71"/>
      <c r="HOM68" s="72"/>
      <c r="HON68" s="68" t="s">
        <v>86</v>
      </c>
      <c r="HOO68" s="61">
        <f>SUM(HOQ54:HOQ66)</f>
        <v>0</v>
      </c>
      <c r="HOP68" s="61"/>
      <c r="HOQ68" s="62"/>
      <c r="HOR68" s="62"/>
      <c r="HOS68" s="63"/>
      <c r="HOT68" s="63"/>
      <c r="HOU68" s="63"/>
      <c r="HOV68" s="62"/>
      <c r="HOW68" s="64"/>
      <c r="HOX68" s="65"/>
      <c r="HOY68" s="66"/>
      <c r="HOZ68" s="66"/>
      <c r="HPA68" s="66"/>
      <c r="HPB68" s="67"/>
      <c r="HPC68" s="59"/>
      <c r="HPD68" s="59"/>
      <c r="HPE68" s="59"/>
      <c r="HPF68" s="59"/>
      <c r="HPG68" s="59"/>
      <c r="HPH68" s="59"/>
      <c r="HPI68" s="59"/>
      <c r="HPJ68" s="59"/>
      <c r="HPK68" s="59"/>
      <c r="HPL68" s="59"/>
      <c r="HPM68" s="59"/>
      <c r="HPN68" s="59"/>
      <c r="HPO68" s="59"/>
      <c r="HPP68" s="59"/>
      <c r="HPQ68" s="59"/>
      <c r="HPR68" s="59"/>
      <c r="HPS68" s="59"/>
      <c r="HPT68" s="59"/>
      <c r="HPU68" s="59"/>
      <c r="HPV68" s="59"/>
      <c r="HPW68" s="60"/>
      <c r="HPX68" s="60"/>
      <c r="HPY68" s="69"/>
      <c r="HPZ68" s="69"/>
      <c r="HQA68" s="69"/>
      <c r="HQB68" s="69"/>
      <c r="HQC68" s="69"/>
      <c r="HQD68" s="69"/>
      <c r="HQE68" s="69"/>
      <c r="HQF68" s="69"/>
      <c r="HQG68" s="69"/>
      <c r="HQH68" s="69"/>
      <c r="HQI68" s="69"/>
      <c r="HQJ68" s="69"/>
      <c r="HQK68" s="69"/>
      <c r="HQL68" s="69"/>
      <c r="HQM68" s="69"/>
      <c r="HQN68" s="69"/>
      <c r="HQO68" s="69"/>
      <c r="HQP68" s="69"/>
      <c r="HQQ68" s="69"/>
      <c r="HQR68" s="69"/>
      <c r="HQS68" s="69"/>
      <c r="HQT68" s="69"/>
      <c r="HQU68" s="69"/>
      <c r="HQV68" s="69"/>
      <c r="HQW68" s="70"/>
      <c r="HQX68" s="71"/>
      <c r="HQY68" s="72"/>
      <c r="HQZ68" s="68" t="s">
        <v>86</v>
      </c>
      <c r="HRA68" s="61">
        <f>SUM(HRC54:HRC66)</f>
        <v>0</v>
      </c>
      <c r="HRB68" s="61"/>
      <c r="HRC68" s="62"/>
      <c r="HRD68" s="62"/>
      <c r="HRE68" s="63"/>
      <c r="HRF68" s="63"/>
      <c r="HRG68" s="63"/>
      <c r="HRH68" s="62"/>
      <c r="HRI68" s="64"/>
      <c r="HRJ68" s="65"/>
      <c r="HRK68" s="66"/>
      <c r="HRL68" s="66"/>
      <c r="HRM68" s="66"/>
      <c r="HRN68" s="67"/>
      <c r="HRO68" s="59"/>
      <c r="HRP68" s="59"/>
      <c r="HRQ68" s="59"/>
      <c r="HRR68" s="59"/>
      <c r="HRS68" s="59"/>
      <c r="HRT68" s="59"/>
      <c r="HRU68" s="59"/>
      <c r="HRV68" s="59"/>
      <c r="HRW68" s="59"/>
      <c r="HRX68" s="59"/>
      <c r="HRY68" s="59"/>
      <c r="HRZ68" s="59"/>
      <c r="HSA68" s="59"/>
      <c r="HSB68" s="59"/>
      <c r="HSC68" s="59"/>
      <c r="HSD68" s="59"/>
      <c r="HSE68" s="59"/>
      <c r="HSF68" s="59"/>
      <c r="HSG68" s="59"/>
      <c r="HSH68" s="59"/>
      <c r="HSI68" s="60"/>
      <c r="HSJ68" s="60"/>
      <c r="HSK68" s="69"/>
      <c r="HSL68" s="69"/>
      <c r="HSM68" s="69"/>
      <c r="HSN68" s="69"/>
      <c r="HSO68" s="69"/>
      <c r="HSP68" s="69"/>
      <c r="HSQ68" s="69"/>
      <c r="HSR68" s="69"/>
      <c r="HSS68" s="69"/>
      <c r="HST68" s="69"/>
      <c r="HSU68" s="69"/>
      <c r="HSV68" s="69"/>
      <c r="HSW68" s="69"/>
      <c r="HSX68" s="69"/>
      <c r="HSY68" s="69"/>
      <c r="HSZ68" s="69"/>
      <c r="HTA68" s="69"/>
      <c r="HTB68" s="69"/>
      <c r="HTC68" s="69"/>
      <c r="HTD68" s="69"/>
      <c r="HTE68" s="69"/>
      <c r="HTF68" s="69"/>
      <c r="HTG68" s="69"/>
      <c r="HTH68" s="69"/>
      <c r="HTI68" s="70"/>
      <c r="HTJ68" s="71"/>
      <c r="HTK68" s="72"/>
      <c r="HTL68" s="68" t="s">
        <v>86</v>
      </c>
      <c r="HTM68" s="61">
        <f>SUM(HTO54:HTO66)</f>
        <v>0</v>
      </c>
      <c r="HTN68" s="61"/>
      <c r="HTO68" s="62"/>
      <c r="HTP68" s="62"/>
      <c r="HTQ68" s="63"/>
      <c r="HTR68" s="63"/>
      <c r="HTS68" s="63"/>
      <c r="HTT68" s="62"/>
      <c r="HTU68" s="64"/>
      <c r="HTV68" s="65"/>
      <c r="HTW68" s="66"/>
      <c r="HTX68" s="66"/>
      <c r="HTY68" s="66"/>
      <c r="HTZ68" s="67"/>
      <c r="HUA68" s="59"/>
      <c r="HUB68" s="59"/>
      <c r="HUC68" s="59"/>
      <c r="HUD68" s="59"/>
      <c r="HUE68" s="59"/>
      <c r="HUF68" s="59"/>
      <c r="HUG68" s="59"/>
      <c r="HUH68" s="59"/>
      <c r="HUI68" s="59"/>
      <c r="HUJ68" s="59"/>
      <c r="HUK68" s="59"/>
      <c r="HUL68" s="59"/>
      <c r="HUM68" s="59"/>
      <c r="HUN68" s="59"/>
      <c r="HUO68" s="59"/>
      <c r="HUP68" s="59"/>
      <c r="HUQ68" s="59"/>
      <c r="HUR68" s="59"/>
      <c r="HUS68" s="59"/>
      <c r="HUT68" s="59"/>
      <c r="HUU68" s="60"/>
      <c r="HUV68" s="60"/>
      <c r="HUW68" s="69"/>
      <c r="HUX68" s="69"/>
      <c r="HUY68" s="69"/>
      <c r="HUZ68" s="69"/>
      <c r="HVA68" s="69"/>
      <c r="HVB68" s="69"/>
      <c r="HVC68" s="69"/>
      <c r="HVD68" s="69"/>
      <c r="HVE68" s="69"/>
      <c r="HVF68" s="69"/>
      <c r="HVG68" s="69"/>
      <c r="HVH68" s="69"/>
      <c r="HVI68" s="69"/>
      <c r="HVJ68" s="69"/>
      <c r="HVK68" s="69"/>
      <c r="HVL68" s="69"/>
      <c r="HVM68" s="69"/>
      <c r="HVN68" s="69"/>
      <c r="HVO68" s="69"/>
      <c r="HVP68" s="69"/>
      <c r="HVQ68" s="69"/>
      <c r="HVR68" s="69"/>
      <c r="HVS68" s="69"/>
      <c r="HVT68" s="69"/>
      <c r="HVU68" s="70"/>
      <c r="HVV68" s="71"/>
      <c r="HVW68" s="72"/>
      <c r="HVX68" s="68" t="s">
        <v>86</v>
      </c>
      <c r="HVY68" s="61">
        <f>SUM(HWA54:HWA66)</f>
        <v>0</v>
      </c>
      <c r="HVZ68" s="61"/>
      <c r="HWA68" s="62"/>
      <c r="HWB68" s="62"/>
      <c r="HWC68" s="63"/>
      <c r="HWD68" s="63"/>
      <c r="HWE68" s="63"/>
      <c r="HWF68" s="62"/>
      <c r="HWG68" s="64"/>
      <c r="HWH68" s="65"/>
      <c r="HWI68" s="66"/>
      <c r="HWJ68" s="66"/>
      <c r="HWK68" s="66"/>
      <c r="HWL68" s="67"/>
      <c r="HWM68" s="59"/>
      <c r="HWN68" s="59"/>
      <c r="HWO68" s="59"/>
      <c r="HWP68" s="59"/>
      <c r="HWQ68" s="59"/>
      <c r="HWR68" s="59"/>
      <c r="HWS68" s="59"/>
      <c r="HWT68" s="59"/>
      <c r="HWU68" s="59"/>
      <c r="HWV68" s="59"/>
      <c r="HWW68" s="59"/>
      <c r="HWX68" s="59"/>
      <c r="HWY68" s="59"/>
      <c r="HWZ68" s="59"/>
      <c r="HXA68" s="59"/>
      <c r="HXB68" s="59"/>
      <c r="HXC68" s="59"/>
      <c r="HXD68" s="59"/>
      <c r="HXE68" s="59"/>
      <c r="HXF68" s="59"/>
      <c r="HXG68" s="60"/>
      <c r="HXH68" s="60"/>
      <c r="HXI68" s="69"/>
      <c r="HXJ68" s="69"/>
      <c r="HXK68" s="69"/>
      <c r="HXL68" s="69"/>
      <c r="HXM68" s="69"/>
      <c r="HXN68" s="69"/>
      <c r="HXO68" s="69"/>
      <c r="HXP68" s="69"/>
      <c r="HXQ68" s="69"/>
      <c r="HXR68" s="69"/>
      <c r="HXS68" s="69"/>
      <c r="HXT68" s="69"/>
      <c r="HXU68" s="69"/>
      <c r="HXV68" s="69"/>
      <c r="HXW68" s="69"/>
      <c r="HXX68" s="69"/>
      <c r="HXY68" s="69"/>
      <c r="HXZ68" s="69"/>
      <c r="HYA68" s="69"/>
      <c r="HYB68" s="69"/>
      <c r="HYC68" s="69"/>
      <c r="HYD68" s="69"/>
      <c r="HYE68" s="69"/>
      <c r="HYF68" s="69"/>
      <c r="HYG68" s="70"/>
      <c r="HYH68" s="71"/>
      <c r="HYI68" s="72"/>
      <c r="HYJ68" s="68" t="s">
        <v>86</v>
      </c>
      <c r="HYK68" s="61">
        <f>SUM(HYM54:HYM66)</f>
        <v>0</v>
      </c>
      <c r="HYL68" s="61"/>
      <c r="HYM68" s="62"/>
      <c r="HYN68" s="62"/>
      <c r="HYO68" s="63"/>
      <c r="HYP68" s="63"/>
      <c r="HYQ68" s="63"/>
      <c r="HYR68" s="62"/>
      <c r="HYS68" s="64"/>
      <c r="HYT68" s="65"/>
      <c r="HYU68" s="66"/>
      <c r="HYV68" s="66"/>
      <c r="HYW68" s="66"/>
      <c r="HYX68" s="67"/>
      <c r="HYY68" s="59"/>
      <c r="HYZ68" s="59"/>
      <c r="HZA68" s="59"/>
      <c r="HZB68" s="59"/>
      <c r="HZC68" s="59"/>
      <c r="HZD68" s="59"/>
      <c r="HZE68" s="59"/>
      <c r="HZF68" s="59"/>
      <c r="HZG68" s="59"/>
      <c r="HZH68" s="59"/>
      <c r="HZI68" s="59"/>
      <c r="HZJ68" s="59"/>
      <c r="HZK68" s="59"/>
      <c r="HZL68" s="59"/>
      <c r="HZM68" s="59"/>
      <c r="HZN68" s="59"/>
      <c r="HZO68" s="59"/>
      <c r="HZP68" s="59"/>
      <c r="HZQ68" s="59"/>
      <c r="HZR68" s="59"/>
      <c r="HZS68" s="60"/>
      <c r="HZT68" s="60"/>
      <c r="HZU68" s="69"/>
      <c r="HZV68" s="69"/>
      <c r="HZW68" s="69"/>
      <c r="HZX68" s="69"/>
      <c r="HZY68" s="69"/>
      <c r="HZZ68" s="69"/>
      <c r="IAA68" s="69"/>
      <c r="IAB68" s="69"/>
      <c r="IAC68" s="69"/>
      <c r="IAD68" s="69"/>
      <c r="IAE68" s="69"/>
      <c r="IAF68" s="69"/>
      <c r="IAG68" s="69"/>
      <c r="IAH68" s="69"/>
      <c r="IAI68" s="69"/>
      <c r="IAJ68" s="69"/>
      <c r="IAK68" s="69"/>
      <c r="IAL68" s="69"/>
      <c r="IAM68" s="69"/>
      <c r="IAN68" s="69"/>
      <c r="IAO68" s="69"/>
      <c r="IAP68" s="69"/>
      <c r="IAQ68" s="69"/>
      <c r="IAR68" s="69"/>
      <c r="IAS68" s="70"/>
      <c r="IAT68" s="71"/>
      <c r="IAU68" s="72"/>
      <c r="IAV68" s="68" t="s">
        <v>86</v>
      </c>
      <c r="IAW68" s="61">
        <f>SUM(IAY54:IAY66)</f>
        <v>0</v>
      </c>
      <c r="IAX68" s="61"/>
      <c r="IAY68" s="62"/>
      <c r="IAZ68" s="62"/>
      <c r="IBA68" s="63"/>
      <c r="IBB68" s="63"/>
      <c r="IBC68" s="63"/>
      <c r="IBD68" s="62"/>
      <c r="IBE68" s="64"/>
      <c r="IBF68" s="65"/>
      <c r="IBG68" s="66"/>
      <c r="IBH68" s="66"/>
      <c r="IBI68" s="66"/>
      <c r="IBJ68" s="67"/>
      <c r="IBK68" s="59"/>
      <c r="IBL68" s="59"/>
      <c r="IBM68" s="59"/>
      <c r="IBN68" s="59"/>
      <c r="IBO68" s="59"/>
      <c r="IBP68" s="59"/>
      <c r="IBQ68" s="59"/>
      <c r="IBR68" s="59"/>
      <c r="IBS68" s="59"/>
      <c r="IBT68" s="59"/>
      <c r="IBU68" s="59"/>
      <c r="IBV68" s="59"/>
      <c r="IBW68" s="59"/>
      <c r="IBX68" s="59"/>
      <c r="IBY68" s="59"/>
      <c r="IBZ68" s="59"/>
      <c r="ICA68" s="59"/>
      <c r="ICB68" s="59"/>
      <c r="ICC68" s="59"/>
      <c r="ICD68" s="59"/>
      <c r="ICE68" s="60"/>
      <c r="ICF68" s="60"/>
      <c r="ICG68" s="69"/>
      <c r="ICH68" s="69"/>
      <c r="ICI68" s="69"/>
      <c r="ICJ68" s="69"/>
      <c r="ICK68" s="69"/>
      <c r="ICL68" s="69"/>
      <c r="ICM68" s="69"/>
      <c r="ICN68" s="69"/>
      <c r="ICO68" s="69"/>
      <c r="ICP68" s="69"/>
      <c r="ICQ68" s="69"/>
      <c r="ICR68" s="69"/>
      <c r="ICS68" s="69"/>
      <c r="ICT68" s="69"/>
      <c r="ICU68" s="69"/>
      <c r="ICV68" s="69"/>
      <c r="ICW68" s="69"/>
      <c r="ICX68" s="69"/>
      <c r="ICY68" s="69"/>
      <c r="ICZ68" s="69"/>
      <c r="IDA68" s="69"/>
      <c r="IDB68" s="69"/>
      <c r="IDC68" s="69"/>
      <c r="IDD68" s="69"/>
      <c r="IDE68" s="70"/>
      <c r="IDF68" s="71"/>
      <c r="IDG68" s="72"/>
      <c r="IDH68" s="68" t="s">
        <v>86</v>
      </c>
      <c r="IDI68" s="61">
        <f>SUM(IDK54:IDK66)</f>
        <v>0</v>
      </c>
      <c r="IDJ68" s="61"/>
      <c r="IDK68" s="62"/>
      <c r="IDL68" s="62"/>
      <c r="IDM68" s="63"/>
      <c r="IDN68" s="63"/>
      <c r="IDO68" s="63"/>
      <c r="IDP68" s="62"/>
      <c r="IDQ68" s="64"/>
      <c r="IDR68" s="65"/>
      <c r="IDS68" s="66"/>
      <c r="IDT68" s="66"/>
      <c r="IDU68" s="66"/>
      <c r="IDV68" s="67"/>
      <c r="IDW68" s="59"/>
      <c r="IDX68" s="59"/>
      <c r="IDY68" s="59"/>
      <c r="IDZ68" s="59"/>
      <c r="IEA68" s="59"/>
      <c r="IEB68" s="59"/>
      <c r="IEC68" s="59"/>
      <c r="IED68" s="59"/>
      <c r="IEE68" s="59"/>
      <c r="IEF68" s="59"/>
      <c r="IEG68" s="59"/>
      <c r="IEH68" s="59"/>
      <c r="IEI68" s="59"/>
      <c r="IEJ68" s="59"/>
      <c r="IEK68" s="59"/>
      <c r="IEL68" s="59"/>
      <c r="IEM68" s="59"/>
      <c r="IEN68" s="59"/>
      <c r="IEO68" s="59"/>
      <c r="IEP68" s="59"/>
      <c r="IEQ68" s="60"/>
      <c r="IER68" s="60"/>
      <c r="IES68" s="69"/>
      <c r="IET68" s="69"/>
      <c r="IEU68" s="69"/>
      <c r="IEV68" s="69"/>
      <c r="IEW68" s="69"/>
      <c r="IEX68" s="69"/>
      <c r="IEY68" s="69"/>
      <c r="IEZ68" s="69"/>
      <c r="IFA68" s="69"/>
      <c r="IFB68" s="69"/>
      <c r="IFC68" s="69"/>
      <c r="IFD68" s="69"/>
      <c r="IFE68" s="69"/>
      <c r="IFF68" s="69"/>
      <c r="IFG68" s="69"/>
      <c r="IFH68" s="69"/>
      <c r="IFI68" s="69"/>
      <c r="IFJ68" s="69"/>
      <c r="IFK68" s="69"/>
      <c r="IFL68" s="69"/>
      <c r="IFM68" s="69"/>
      <c r="IFN68" s="69"/>
      <c r="IFO68" s="69"/>
      <c r="IFP68" s="69"/>
      <c r="IFQ68" s="70"/>
      <c r="IFR68" s="71"/>
      <c r="IFS68" s="72"/>
      <c r="IFT68" s="68" t="s">
        <v>86</v>
      </c>
      <c r="IFU68" s="61">
        <f>SUM(IFW54:IFW66)</f>
        <v>0</v>
      </c>
      <c r="IFV68" s="61"/>
      <c r="IFW68" s="62"/>
      <c r="IFX68" s="62"/>
      <c r="IFY68" s="63"/>
      <c r="IFZ68" s="63"/>
      <c r="IGA68" s="63"/>
      <c r="IGB68" s="62"/>
      <c r="IGC68" s="64"/>
      <c r="IGD68" s="65"/>
      <c r="IGE68" s="66"/>
      <c r="IGF68" s="66"/>
      <c r="IGG68" s="66"/>
      <c r="IGH68" s="67"/>
      <c r="IGI68" s="59"/>
      <c r="IGJ68" s="59"/>
      <c r="IGK68" s="59"/>
      <c r="IGL68" s="59"/>
      <c r="IGM68" s="59"/>
      <c r="IGN68" s="59"/>
      <c r="IGO68" s="59"/>
      <c r="IGP68" s="59"/>
      <c r="IGQ68" s="59"/>
      <c r="IGR68" s="59"/>
      <c r="IGS68" s="59"/>
      <c r="IGT68" s="59"/>
      <c r="IGU68" s="59"/>
      <c r="IGV68" s="59"/>
      <c r="IGW68" s="59"/>
      <c r="IGX68" s="59"/>
      <c r="IGY68" s="59"/>
      <c r="IGZ68" s="59"/>
      <c r="IHA68" s="59"/>
      <c r="IHB68" s="59"/>
      <c r="IHC68" s="60"/>
      <c r="IHD68" s="60"/>
      <c r="IHE68" s="69"/>
      <c r="IHF68" s="69"/>
      <c r="IHG68" s="69"/>
      <c r="IHH68" s="69"/>
      <c r="IHI68" s="69"/>
      <c r="IHJ68" s="69"/>
      <c r="IHK68" s="69"/>
      <c r="IHL68" s="69"/>
      <c r="IHM68" s="69"/>
      <c r="IHN68" s="69"/>
      <c r="IHO68" s="69"/>
      <c r="IHP68" s="69"/>
      <c r="IHQ68" s="69"/>
      <c r="IHR68" s="69"/>
      <c r="IHS68" s="69"/>
      <c r="IHT68" s="69"/>
      <c r="IHU68" s="69"/>
      <c r="IHV68" s="69"/>
      <c r="IHW68" s="69"/>
      <c r="IHX68" s="69"/>
      <c r="IHY68" s="69"/>
      <c r="IHZ68" s="69"/>
      <c r="IIA68" s="69"/>
      <c r="IIB68" s="69"/>
      <c r="IIC68" s="70"/>
      <c r="IID68" s="71"/>
      <c r="IIE68" s="72"/>
      <c r="IIF68" s="68" t="s">
        <v>86</v>
      </c>
      <c r="IIG68" s="61">
        <f>SUM(III54:III66)</f>
        <v>0</v>
      </c>
      <c r="IIH68" s="61"/>
      <c r="III68" s="62"/>
      <c r="IIJ68" s="62"/>
      <c r="IIK68" s="63"/>
      <c r="IIL68" s="63"/>
      <c r="IIM68" s="63"/>
      <c r="IIN68" s="62"/>
      <c r="IIO68" s="64"/>
      <c r="IIP68" s="65"/>
      <c r="IIQ68" s="66"/>
      <c r="IIR68" s="66"/>
      <c r="IIS68" s="66"/>
      <c r="IIT68" s="67"/>
      <c r="IIU68" s="59"/>
      <c r="IIV68" s="59"/>
      <c r="IIW68" s="59"/>
      <c r="IIX68" s="59"/>
      <c r="IIY68" s="59"/>
      <c r="IIZ68" s="59"/>
      <c r="IJA68" s="59"/>
      <c r="IJB68" s="59"/>
      <c r="IJC68" s="59"/>
      <c r="IJD68" s="59"/>
      <c r="IJE68" s="59"/>
      <c r="IJF68" s="59"/>
      <c r="IJG68" s="59"/>
      <c r="IJH68" s="59"/>
      <c r="IJI68" s="59"/>
      <c r="IJJ68" s="59"/>
      <c r="IJK68" s="59"/>
      <c r="IJL68" s="59"/>
      <c r="IJM68" s="59"/>
      <c r="IJN68" s="59"/>
      <c r="IJO68" s="60"/>
      <c r="IJP68" s="60"/>
      <c r="IJQ68" s="69"/>
      <c r="IJR68" s="69"/>
      <c r="IJS68" s="69"/>
      <c r="IJT68" s="69"/>
      <c r="IJU68" s="69"/>
      <c r="IJV68" s="69"/>
      <c r="IJW68" s="69"/>
      <c r="IJX68" s="69"/>
      <c r="IJY68" s="69"/>
      <c r="IJZ68" s="69"/>
      <c r="IKA68" s="69"/>
      <c r="IKB68" s="69"/>
      <c r="IKC68" s="69"/>
      <c r="IKD68" s="69"/>
      <c r="IKE68" s="69"/>
      <c r="IKF68" s="69"/>
      <c r="IKG68" s="69"/>
      <c r="IKH68" s="69"/>
      <c r="IKI68" s="69"/>
      <c r="IKJ68" s="69"/>
      <c r="IKK68" s="69"/>
      <c r="IKL68" s="69"/>
      <c r="IKM68" s="69"/>
      <c r="IKN68" s="69"/>
      <c r="IKO68" s="70"/>
      <c r="IKP68" s="71"/>
      <c r="IKQ68" s="72"/>
      <c r="IKR68" s="68" t="s">
        <v>86</v>
      </c>
      <c r="IKS68" s="61">
        <f>SUM(IKU54:IKU66)</f>
        <v>0</v>
      </c>
      <c r="IKT68" s="61"/>
      <c r="IKU68" s="62"/>
      <c r="IKV68" s="62"/>
      <c r="IKW68" s="63"/>
      <c r="IKX68" s="63"/>
      <c r="IKY68" s="63"/>
      <c r="IKZ68" s="62"/>
      <c r="ILA68" s="64"/>
      <c r="ILB68" s="65"/>
      <c r="ILC68" s="66"/>
      <c r="ILD68" s="66"/>
      <c r="ILE68" s="66"/>
      <c r="ILF68" s="67"/>
      <c r="ILG68" s="59"/>
      <c r="ILH68" s="59"/>
      <c r="ILI68" s="59"/>
      <c r="ILJ68" s="59"/>
      <c r="ILK68" s="59"/>
      <c r="ILL68" s="59"/>
      <c r="ILM68" s="59"/>
      <c r="ILN68" s="59"/>
      <c r="ILO68" s="59"/>
      <c r="ILP68" s="59"/>
      <c r="ILQ68" s="59"/>
      <c r="ILR68" s="59"/>
      <c r="ILS68" s="59"/>
      <c r="ILT68" s="59"/>
      <c r="ILU68" s="59"/>
      <c r="ILV68" s="59"/>
      <c r="ILW68" s="59"/>
      <c r="ILX68" s="59"/>
      <c r="ILY68" s="59"/>
      <c r="ILZ68" s="59"/>
      <c r="IMA68" s="60"/>
      <c r="IMB68" s="60"/>
      <c r="IMC68" s="69"/>
      <c r="IMD68" s="69"/>
      <c r="IME68" s="69"/>
      <c r="IMF68" s="69"/>
      <c r="IMG68" s="69"/>
      <c r="IMH68" s="69"/>
      <c r="IMI68" s="69"/>
      <c r="IMJ68" s="69"/>
      <c r="IMK68" s="69"/>
      <c r="IML68" s="69"/>
      <c r="IMM68" s="69"/>
      <c r="IMN68" s="69"/>
      <c r="IMO68" s="69"/>
      <c r="IMP68" s="69"/>
      <c r="IMQ68" s="69"/>
      <c r="IMR68" s="69"/>
      <c r="IMS68" s="69"/>
      <c r="IMT68" s="69"/>
      <c r="IMU68" s="69"/>
      <c r="IMV68" s="69"/>
      <c r="IMW68" s="69"/>
      <c r="IMX68" s="69"/>
      <c r="IMY68" s="69"/>
      <c r="IMZ68" s="69"/>
      <c r="INA68" s="70"/>
      <c r="INB68" s="71"/>
      <c r="INC68" s="72"/>
      <c r="IND68" s="68" t="s">
        <v>86</v>
      </c>
      <c r="INE68" s="61">
        <f>SUM(ING54:ING66)</f>
        <v>0</v>
      </c>
      <c r="INF68" s="61"/>
      <c r="ING68" s="62"/>
      <c r="INH68" s="62"/>
      <c r="INI68" s="63"/>
      <c r="INJ68" s="63"/>
      <c r="INK68" s="63"/>
      <c r="INL68" s="62"/>
      <c r="INM68" s="64"/>
      <c r="INN68" s="65"/>
      <c r="INO68" s="66"/>
      <c r="INP68" s="66"/>
      <c r="INQ68" s="66"/>
      <c r="INR68" s="67"/>
      <c r="INS68" s="59"/>
      <c r="INT68" s="59"/>
      <c r="INU68" s="59"/>
      <c r="INV68" s="59"/>
      <c r="INW68" s="59"/>
      <c r="INX68" s="59"/>
      <c r="INY68" s="59"/>
      <c r="INZ68" s="59"/>
      <c r="IOA68" s="59"/>
      <c r="IOB68" s="59"/>
      <c r="IOC68" s="59"/>
      <c r="IOD68" s="59"/>
      <c r="IOE68" s="59"/>
      <c r="IOF68" s="59"/>
      <c r="IOG68" s="59"/>
      <c r="IOH68" s="59"/>
      <c r="IOI68" s="59"/>
      <c r="IOJ68" s="59"/>
      <c r="IOK68" s="59"/>
      <c r="IOL68" s="59"/>
      <c r="IOM68" s="60"/>
      <c r="ION68" s="60"/>
      <c r="IOO68" s="69"/>
      <c r="IOP68" s="69"/>
      <c r="IOQ68" s="69"/>
      <c r="IOR68" s="69"/>
      <c r="IOS68" s="69"/>
      <c r="IOT68" s="69"/>
      <c r="IOU68" s="69"/>
      <c r="IOV68" s="69"/>
      <c r="IOW68" s="69"/>
      <c r="IOX68" s="69"/>
      <c r="IOY68" s="69"/>
      <c r="IOZ68" s="69"/>
      <c r="IPA68" s="69"/>
      <c r="IPB68" s="69"/>
      <c r="IPC68" s="69"/>
      <c r="IPD68" s="69"/>
      <c r="IPE68" s="69"/>
      <c r="IPF68" s="69"/>
      <c r="IPG68" s="69"/>
      <c r="IPH68" s="69"/>
      <c r="IPI68" s="69"/>
      <c r="IPJ68" s="69"/>
      <c r="IPK68" s="69"/>
      <c r="IPL68" s="69"/>
      <c r="IPM68" s="70"/>
      <c r="IPN68" s="71"/>
      <c r="IPO68" s="72"/>
      <c r="IPP68" s="68" t="s">
        <v>86</v>
      </c>
      <c r="IPQ68" s="61">
        <f>SUM(IPS54:IPS66)</f>
        <v>0</v>
      </c>
      <c r="IPR68" s="61"/>
      <c r="IPS68" s="62"/>
      <c r="IPT68" s="62"/>
      <c r="IPU68" s="63"/>
      <c r="IPV68" s="63"/>
      <c r="IPW68" s="63"/>
      <c r="IPX68" s="62"/>
      <c r="IPY68" s="64"/>
      <c r="IPZ68" s="65"/>
      <c r="IQA68" s="66"/>
      <c r="IQB68" s="66"/>
      <c r="IQC68" s="66"/>
      <c r="IQD68" s="67"/>
      <c r="IQE68" s="59"/>
      <c r="IQF68" s="59"/>
      <c r="IQG68" s="59"/>
      <c r="IQH68" s="59"/>
      <c r="IQI68" s="59"/>
      <c r="IQJ68" s="59"/>
      <c r="IQK68" s="59"/>
      <c r="IQL68" s="59"/>
      <c r="IQM68" s="59"/>
      <c r="IQN68" s="59"/>
      <c r="IQO68" s="59"/>
      <c r="IQP68" s="59"/>
      <c r="IQQ68" s="59"/>
      <c r="IQR68" s="59"/>
      <c r="IQS68" s="59"/>
      <c r="IQT68" s="59"/>
      <c r="IQU68" s="59"/>
      <c r="IQV68" s="59"/>
      <c r="IQW68" s="59"/>
      <c r="IQX68" s="59"/>
      <c r="IQY68" s="60"/>
      <c r="IQZ68" s="60"/>
      <c r="IRA68" s="69"/>
      <c r="IRB68" s="69"/>
      <c r="IRC68" s="69"/>
      <c r="IRD68" s="69"/>
      <c r="IRE68" s="69"/>
      <c r="IRF68" s="69"/>
      <c r="IRG68" s="69"/>
      <c r="IRH68" s="69"/>
      <c r="IRI68" s="69"/>
      <c r="IRJ68" s="69"/>
      <c r="IRK68" s="69"/>
      <c r="IRL68" s="69"/>
      <c r="IRM68" s="69"/>
      <c r="IRN68" s="69"/>
      <c r="IRO68" s="69"/>
      <c r="IRP68" s="69"/>
      <c r="IRQ68" s="69"/>
      <c r="IRR68" s="69"/>
      <c r="IRS68" s="69"/>
      <c r="IRT68" s="69"/>
      <c r="IRU68" s="69"/>
      <c r="IRV68" s="69"/>
      <c r="IRW68" s="69"/>
      <c r="IRX68" s="69"/>
      <c r="IRY68" s="70"/>
      <c r="IRZ68" s="71"/>
      <c r="ISA68" s="72"/>
      <c r="ISB68" s="68" t="s">
        <v>86</v>
      </c>
      <c r="ISC68" s="61">
        <f>SUM(ISE54:ISE66)</f>
        <v>0</v>
      </c>
      <c r="ISD68" s="61"/>
      <c r="ISE68" s="62"/>
      <c r="ISF68" s="62"/>
      <c r="ISG68" s="63"/>
      <c r="ISH68" s="63"/>
      <c r="ISI68" s="63"/>
      <c r="ISJ68" s="62"/>
      <c r="ISK68" s="64"/>
      <c r="ISL68" s="65"/>
      <c r="ISM68" s="66"/>
      <c r="ISN68" s="66"/>
      <c r="ISO68" s="66"/>
      <c r="ISP68" s="67"/>
      <c r="ISQ68" s="59"/>
      <c r="ISR68" s="59"/>
      <c r="ISS68" s="59"/>
      <c r="IST68" s="59"/>
      <c r="ISU68" s="59"/>
      <c r="ISV68" s="59"/>
      <c r="ISW68" s="59"/>
      <c r="ISX68" s="59"/>
      <c r="ISY68" s="59"/>
      <c r="ISZ68" s="59"/>
      <c r="ITA68" s="59"/>
      <c r="ITB68" s="59"/>
      <c r="ITC68" s="59"/>
      <c r="ITD68" s="59"/>
      <c r="ITE68" s="59"/>
      <c r="ITF68" s="59"/>
      <c r="ITG68" s="59"/>
      <c r="ITH68" s="59"/>
      <c r="ITI68" s="59"/>
      <c r="ITJ68" s="59"/>
      <c r="ITK68" s="60"/>
      <c r="ITL68" s="60"/>
      <c r="ITM68" s="69"/>
      <c r="ITN68" s="69"/>
      <c r="ITO68" s="69"/>
      <c r="ITP68" s="69"/>
      <c r="ITQ68" s="69"/>
      <c r="ITR68" s="69"/>
      <c r="ITS68" s="69"/>
      <c r="ITT68" s="69"/>
      <c r="ITU68" s="69"/>
      <c r="ITV68" s="69"/>
      <c r="ITW68" s="69"/>
      <c r="ITX68" s="69"/>
      <c r="ITY68" s="69"/>
      <c r="ITZ68" s="69"/>
      <c r="IUA68" s="69"/>
      <c r="IUB68" s="69"/>
      <c r="IUC68" s="69"/>
      <c r="IUD68" s="69"/>
      <c r="IUE68" s="69"/>
      <c r="IUF68" s="69"/>
      <c r="IUG68" s="69"/>
      <c r="IUH68" s="69"/>
      <c r="IUI68" s="69"/>
      <c r="IUJ68" s="69"/>
      <c r="IUK68" s="70"/>
      <c r="IUL68" s="71"/>
      <c r="IUM68" s="72"/>
      <c r="IUN68" s="68" t="s">
        <v>86</v>
      </c>
      <c r="IUO68" s="61">
        <f>SUM(IUQ54:IUQ66)</f>
        <v>0</v>
      </c>
      <c r="IUP68" s="61"/>
      <c r="IUQ68" s="62"/>
      <c r="IUR68" s="62"/>
      <c r="IUS68" s="63"/>
      <c r="IUT68" s="63"/>
      <c r="IUU68" s="63"/>
      <c r="IUV68" s="62"/>
      <c r="IUW68" s="64"/>
      <c r="IUX68" s="65"/>
      <c r="IUY68" s="66"/>
      <c r="IUZ68" s="66"/>
      <c r="IVA68" s="66"/>
      <c r="IVB68" s="67"/>
      <c r="IVC68" s="59"/>
      <c r="IVD68" s="59"/>
      <c r="IVE68" s="59"/>
      <c r="IVF68" s="59"/>
      <c r="IVG68" s="59"/>
      <c r="IVH68" s="59"/>
      <c r="IVI68" s="59"/>
      <c r="IVJ68" s="59"/>
      <c r="IVK68" s="59"/>
      <c r="IVL68" s="59"/>
      <c r="IVM68" s="59"/>
      <c r="IVN68" s="59"/>
      <c r="IVO68" s="59"/>
      <c r="IVP68" s="59"/>
      <c r="IVQ68" s="59"/>
      <c r="IVR68" s="59"/>
      <c r="IVS68" s="59"/>
      <c r="IVT68" s="59"/>
      <c r="IVU68" s="59"/>
      <c r="IVV68" s="59"/>
      <c r="IVW68" s="60"/>
      <c r="IVX68" s="60"/>
      <c r="IVY68" s="69"/>
      <c r="IVZ68" s="69"/>
      <c r="IWA68" s="69"/>
      <c r="IWB68" s="69"/>
      <c r="IWC68" s="69"/>
      <c r="IWD68" s="69"/>
      <c r="IWE68" s="69"/>
      <c r="IWF68" s="69"/>
      <c r="IWG68" s="69"/>
      <c r="IWH68" s="69"/>
      <c r="IWI68" s="69"/>
      <c r="IWJ68" s="69"/>
      <c r="IWK68" s="69"/>
      <c r="IWL68" s="69"/>
      <c r="IWM68" s="69"/>
      <c r="IWN68" s="69"/>
      <c r="IWO68" s="69"/>
      <c r="IWP68" s="69"/>
      <c r="IWQ68" s="69"/>
      <c r="IWR68" s="69"/>
      <c r="IWS68" s="69"/>
      <c r="IWT68" s="69"/>
      <c r="IWU68" s="69"/>
      <c r="IWV68" s="69"/>
      <c r="IWW68" s="70"/>
      <c r="IWX68" s="71"/>
      <c r="IWY68" s="72"/>
      <c r="IWZ68" s="68" t="s">
        <v>86</v>
      </c>
      <c r="IXA68" s="61">
        <f>SUM(IXC54:IXC66)</f>
        <v>0</v>
      </c>
      <c r="IXB68" s="61"/>
      <c r="IXC68" s="62"/>
      <c r="IXD68" s="62"/>
      <c r="IXE68" s="63"/>
      <c r="IXF68" s="63"/>
      <c r="IXG68" s="63"/>
      <c r="IXH68" s="62"/>
      <c r="IXI68" s="64"/>
      <c r="IXJ68" s="65"/>
      <c r="IXK68" s="66"/>
      <c r="IXL68" s="66"/>
      <c r="IXM68" s="66"/>
      <c r="IXN68" s="67"/>
      <c r="IXO68" s="59"/>
      <c r="IXP68" s="59"/>
      <c r="IXQ68" s="59"/>
      <c r="IXR68" s="59"/>
      <c r="IXS68" s="59"/>
      <c r="IXT68" s="59"/>
      <c r="IXU68" s="59"/>
      <c r="IXV68" s="59"/>
      <c r="IXW68" s="59"/>
      <c r="IXX68" s="59"/>
      <c r="IXY68" s="59"/>
      <c r="IXZ68" s="59"/>
      <c r="IYA68" s="59"/>
      <c r="IYB68" s="59"/>
      <c r="IYC68" s="59"/>
      <c r="IYD68" s="59"/>
      <c r="IYE68" s="59"/>
      <c r="IYF68" s="59"/>
      <c r="IYG68" s="59"/>
      <c r="IYH68" s="59"/>
      <c r="IYI68" s="60"/>
      <c r="IYJ68" s="60"/>
      <c r="IYK68" s="69"/>
      <c r="IYL68" s="69"/>
      <c r="IYM68" s="69"/>
      <c r="IYN68" s="69"/>
      <c r="IYO68" s="69"/>
      <c r="IYP68" s="69"/>
      <c r="IYQ68" s="69"/>
      <c r="IYR68" s="69"/>
      <c r="IYS68" s="69"/>
      <c r="IYT68" s="69"/>
      <c r="IYU68" s="69"/>
      <c r="IYV68" s="69"/>
      <c r="IYW68" s="69"/>
      <c r="IYX68" s="69"/>
      <c r="IYY68" s="69"/>
      <c r="IYZ68" s="69"/>
      <c r="IZA68" s="69"/>
      <c r="IZB68" s="69"/>
      <c r="IZC68" s="69"/>
      <c r="IZD68" s="69"/>
      <c r="IZE68" s="69"/>
      <c r="IZF68" s="69"/>
      <c r="IZG68" s="69"/>
      <c r="IZH68" s="69"/>
      <c r="IZI68" s="70"/>
      <c r="IZJ68" s="71"/>
      <c r="IZK68" s="72"/>
      <c r="IZL68" s="68" t="s">
        <v>86</v>
      </c>
      <c r="IZM68" s="61">
        <f>SUM(IZO54:IZO66)</f>
        <v>0</v>
      </c>
      <c r="IZN68" s="61"/>
      <c r="IZO68" s="62"/>
      <c r="IZP68" s="62"/>
      <c r="IZQ68" s="63"/>
      <c r="IZR68" s="63"/>
      <c r="IZS68" s="63"/>
      <c r="IZT68" s="62"/>
      <c r="IZU68" s="64"/>
      <c r="IZV68" s="65"/>
      <c r="IZW68" s="66"/>
      <c r="IZX68" s="66"/>
      <c r="IZY68" s="66"/>
      <c r="IZZ68" s="67"/>
      <c r="JAA68" s="59"/>
      <c r="JAB68" s="59"/>
      <c r="JAC68" s="59"/>
      <c r="JAD68" s="59"/>
      <c r="JAE68" s="59"/>
      <c r="JAF68" s="59"/>
      <c r="JAG68" s="59"/>
      <c r="JAH68" s="59"/>
      <c r="JAI68" s="59"/>
      <c r="JAJ68" s="59"/>
      <c r="JAK68" s="59"/>
      <c r="JAL68" s="59"/>
      <c r="JAM68" s="59"/>
      <c r="JAN68" s="59"/>
      <c r="JAO68" s="59"/>
      <c r="JAP68" s="59"/>
      <c r="JAQ68" s="59"/>
      <c r="JAR68" s="59"/>
      <c r="JAS68" s="59"/>
      <c r="JAT68" s="59"/>
      <c r="JAU68" s="60"/>
      <c r="JAV68" s="60"/>
      <c r="JAW68" s="69"/>
      <c r="JAX68" s="69"/>
      <c r="JAY68" s="69"/>
      <c r="JAZ68" s="69"/>
      <c r="JBA68" s="69"/>
      <c r="JBB68" s="69"/>
      <c r="JBC68" s="69"/>
      <c r="JBD68" s="69"/>
      <c r="JBE68" s="69"/>
      <c r="JBF68" s="69"/>
      <c r="JBG68" s="69"/>
      <c r="JBH68" s="69"/>
      <c r="JBI68" s="69"/>
      <c r="JBJ68" s="69"/>
      <c r="JBK68" s="69"/>
      <c r="JBL68" s="69"/>
      <c r="JBM68" s="69"/>
      <c r="JBN68" s="69"/>
      <c r="JBO68" s="69"/>
      <c r="JBP68" s="69"/>
      <c r="JBQ68" s="69"/>
      <c r="JBR68" s="69"/>
      <c r="JBS68" s="69"/>
      <c r="JBT68" s="69"/>
      <c r="JBU68" s="70"/>
      <c r="JBV68" s="71"/>
      <c r="JBW68" s="72"/>
      <c r="JBX68" s="68" t="s">
        <v>86</v>
      </c>
      <c r="JBY68" s="61">
        <f>SUM(JCA54:JCA66)</f>
        <v>0</v>
      </c>
      <c r="JBZ68" s="61"/>
      <c r="JCA68" s="62"/>
      <c r="JCB68" s="62"/>
      <c r="JCC68" s="63"/>
      <c r="JCD68" s="63"/>
      <c r="JCE68" s="63"/>
      <c r="JCF68" s="62"/>
      <c r="JCG68" s="64"/>
      <c r="JCH68" s="65"/>
      <c r="JCI68" s="66"/>
      <c r="JCJ68" s="66"/>
      <c r="JCK68" s="66"/>
      <c r="JCL68" s="67"/>
      <c r="JCM68" s="59"/>
      <c r="JCN68" s="59"/>
      <c r="JCO68" s="59"/>
      <c r="JCP68" s="59"/>
      <c r="JCQ68" s="59"/>
      <c r="JCR68" s="59"/>
      <c r="JCS68" s="59"/>
      <c r="JCT68" s="59"/>
      <c r="JCU68" s="59"/>
      <c r="JCV68" s="59"/>
      <c r="JCW68" s="59"/>
      <c r="JCX68" s="59"/>
      <c r="JCY68" s="59"/>
      <c r="JCZ68" s="59"/>
      <c r="JDA68" s="59"/>
      <c r="JDB68" s="59"/>
      <c r="JDC68" s="59"/>
      <c r="JDD68" s="59"/>
      <c r="JDE68" s="59"/>
      <c r="JDF68" s="59"/>
      <c r="JDG68" s="60"/>
      <c r="JDH68" s="60"/>
      <c r="JDI68" s="69"/>
      <c r="JDJ68" s="69"/>
      <c r="JDK68" s="69"/>
      <c r="JDL68" s="69"/>
      <c r="JDM68" s="69"/>
      <c r="JDN68" s="69"/>
      <c r="JDO68" s="69"/>
      <c r="JDP68" s="69"/>
      <c r="JDQ68" s="69"/>
      <c r="JDR68" s="69"/>
      <c r="JDS68" s="69"/>
      <c r="JDT68" s="69"/>
      <c r="JDU68" s="69"/>
      <c r="JDV68" s="69"/>
      <c r="JDW68" s="69"/>
      <c r="JDX68" s="69"/>
      <c r="JDY68" s="69"/>
      <c r="JDZ68" s="69"/>
      <c r="JEA68" s="69"/>
      <c r="JEB68" s="69"/>
      <c r="JEC68" s="69"/>
      <c r="JED68" s="69"/>
      <c r="JEE68" s="69"/>
      <c r="JEF68" s="69"/>
      <c r="JEG68" s="70"/>
      <c r="JEH68" s="71"/>
      <c r="JEI68" s="72"/>
      <c r="JEJ68" s="68" t="s">
        <v>86</v>
      </c>
      <c r="JEK68" s="61">
        <f>SUM(JEM54:JEM66)</f>
        <v>0</v>
      </c>
      <c r="JEL68" s="61"/>
      <c r="JEM68" s="62"/>
      <c r="JEN68" s="62"/>
      <c r="JEO68" s="63"/>
      <c r="JEP68" s="63"/>
      <c r="JEQ68" s="63"/>
      <c r="JER68" s="62"/>
      <c r="JES68" s="64"/>
      <c r="JET68" s="65"/>
      <c r="JEU68" s="66"/>
      <c r="JEV68" s="66"/>
      <c r="JEW68" s="66"/>
      <c r="JEX68" s="67"/>
      <c r="JEY68" s="59"/>
      <c r="JEZ68" s="59"/>
      <c r="JFA68" s="59"/>
      <c r="JFB68" s="59"/>
      <c r="JFC68" s="59"/>
      <c r="JFD68" s="59"/>
      <c r="JFE68" s="59"/>
      <c r="JFF68" s="59"/>
      <c r="JFG68" s="59"/>
      <c r="JFH68" s="59"/>
      <c r="JFI68" s="59"/>
      <c r="JFJ68" s="59"/>
      <c r="JFK68" s="59"/>
      <c r="JFL68" s="59"/>
      <c r="JFM68" s="59"/>
      <c r="JFN68" s="59"/>
      <c r="JFO68" s="59"/>
      <c r="JFP68" s="59"/>
      <c r="JFQ68" s="59"/>
      <c r="JFR68" s="59"/>
      <c r="JFS68" s="60"/>
      <c r="JFT68" s="60"/>
      <c r="JFU68" s="69"/>
      <c r="JFV68" s="69"/>
      <c r="JFW68" s="69"/>
      <c r="JFX68" s="69"/>
      <c r="JFY68" s="69"/>
      <c r="JFZ68" s="69"/>
      <c r="JGA68" s="69"/>
      <c r="JGB68" s="69"/>
      <c r="JGC68" s="69"/>
      <c r="JGD68" s="69"/>
      <c r="JGE68" s="69"/>
      <c r="JGF68" s="69"/>
      <c r="JGG68" s="69"/>
      <c r="JGH68" s="69"/>
      <c r="JGI68" s="69"/>
      <c r="JGJ68" s="69"/>
      <c r="JGK68" s="69"/>
      <c r="JGL68" s="69"/>
      <c r="JGM68" s="69"/>
      <c r="JGN68" s="69"/>
      <c r="JGO68" s="69"/>
      <c r="JGP68" s="69"/>
      <c r="JGQ68" s="69"/>
      <c r="JGR68" s="69"/>
      <c r="JGS68" s="70"/>
      <c r="JGT68" s="71"/>
      <c r="JGU68" s="72"/>
      <c r="JGV68" s="68" t="s">
        <v>86</v>
      </c>
      <c r="JGW68" s="61">
        <f>SUM(JGY54:JGY66)</f>
        <v>0</v>
      </c>
      <c r="JGX68" s="61"/>
      <c r="JGY68" s="62"/>
      <c r="JGZ68" s="62"/>
      <c r="JHA68" s="63"/>
      <c r="JHB68" s="63"/>
      <c r="JHC68" s="63"/>
      <c r="JHD68" s="62"/>
      <c r="JHE68" s="64"/>
      <c r="JHF68" s="65"/>
      <c r="JHG68" s="66"/>
      <c r="JHH68" s="66"/>
      <c r="JHI68" s="66"/>
      <c r="JHJ68" s="67"/>
      <c r="JHK68" s="59"/>
      <c r="JHL68" s="59"/>
      <c r="JHM68" s="59"/>
      <c r="JHN68" s="59"/>
      <c r="JHO68" s="59"/>
      <c r="JHP68" s="59"/>
      <c r="JHQ68" s="59"/>
      <c r="JHR68" s="59"/>
      <c r="JHS68" s="59"/>
      <c r="JHT68" s="59"/>
      <c r="JHU68" s="59"/>
      <c r="JHV68" s="59"/>
      <c r="JHW68" s="59"/>
      <c r="JHX68" s="59"/>
      <c r="JHY68" s="59"/>
      <c r="JHZ68" s="59"/>
      <c r="JIA68" s="59"/>
      <c r="JIB68" s="59"/>
      <c r="JIC68" s="59"/>
      <c r="JID68" s="59"/>
      <c r="JIE68" s="60"/>
      <c r="JIF68" s="60"/>
      <c r="JIG68" s="69"/>
      <c r="JIH68" s="69"/>
      <c r="JII68" s="69"/>
      <c r="JIJ68" s="69"/>
      <c r="JIK68" s="69"/>
      <c r="JIL68" s="69"/>
      <c r="JIM68" s="69"/>
      <c r="JIN68" s="69"/>
      <c r="JIO68" s="69"/>
      <c r="JIP68" s="69"/>
      <c r="JIQ68" s="69"/>
      <c r="JIR68" s="69"/>
      <c r="JIS68" s="69"/>
      <c r="JIT68" s="69"/>
      <c r="JIU68" s="69"/>
      <c r="JIV68" s="69"/>
      <c r="JIW68" s="69"/>
      <c r="JIX68" s="69"/>
      <c r="JIY68" s="69"/>
      <c r="JIZ68" s="69"/>
      <c r="JJA68" s="69"/>
      <c r="JJB68" s="69"/>
      <c r="JJC68" s="69"/>
      <c r="JJD68" s="69"/>
      <c r="JJE68" s="70"/>
      <c r="JJF68" s="71"/>
      <c r="JJG68" s="72"/>
      <c r="JJH68" s="68" t="s">
        <v>86</v>
      </c>
      <c r="JJI68" s="61">
        <f>SUM(JJK54:JJK66)</f>
        <v>0</v>
      </c>
      <c r="JJJ68" s="61"/>
      <c r="JJK68" s="62"/>
      <c r="JJL68" s="62"/>
      <c r="JJM68" s="63"/>
      <c r="JJN68" s="63"/>
      <c r="JJO68" s="63"/>
      <c r="JJP68" s="62"/>
      <c r="JJQ68" s="64"/>
      <c r="JJR68" s="65"/>
      <c r="JJS68" s="66"/>
      <c r="JJT68" s="66"/>
      <c r="JJU68" s="66"/>
      <c r="JJV68" s="67"/>
      <c r="JJW68" s="59"/>
      <c r="JJX68" s="59"/>
      <c r="JJY68" s="59"/>
      <c r="JJZ68" s="59"/>
      <c r="JKA68" s="59"/>
      <c r="JKB68" s="59"/>
      <c r="JKC68" s="59"/>
      <c r="JKD68" s="59"/>
      <c r="JKE68" s="59"/>
      <c r="JKF68" s="59"/>
      <c r="JKG68" s="59"/>
      <c r="JKH68" s="59"/>
      <c r="JKI68" s="59"/>
      <c r="JKJ68" s="59"/>
      <c r="JKK68" s="59"/>
      <c r="JKL68" s="59"/>
      <c r="JKM68" s="59"/>
      <c r="JKN68" s="59"/>
      <c r="JKO68" s="59"/>
      <c r="JKP68" s="59"/>
      <c r="JKQ68" s="60"/>
      <c r="JKR68" s="60"/>
      <c r="JKS68" s="69"/>
      <c r="JKT68" s="69"/>
      <c r="JKU68" s="69"/>
      <c r="JKV68" s="69"/>
      <c r="JKW68" s="69"/>
      <c r="JKX68" s="69"/>
      <c r="JKY68" s="69"/>
      <c r="JKZ68" s="69"/>
      <c r="JLA68" s="69"/>
      <c r="JLB68" s="69"/>
      <c r="JLC68" s="69"/>
      <c r="JLD68" s="69"/>
      <c r="JLE68" s="69"/>
      <c r="JLF68" s="69"/>
      <c r="JLG68" s="69"/>
      <c r="JLH68" s="69"/>
      <c r="JLI68" s="69"/>
      <c r="JLJ68" s="69"/>
      <c r="JLK68" s="69"/>
      <c r="JLL68" s="69"/>
      <c r="JLM68" s="69"/>
      <c r="JLN68" s="69"/>
      <c r="JLO68" s="69"/>
      <c r="JLP68" s="69"/>
      <c r="JLQ68" s="70"/>
      <c r="JLR68" s="71"/>
      <c r="JLS68" s="72"/>
      <c r="JLT68" s="68" t="s">
        <v>86</v>
      </c>
      <c r="JLU68" s="61">
        <f>SUM(JLW54:JLW66)</f>
        <v>0</v>
      </c>
      <c r="JLV68" s="61"/>
      <c r="JLW68" s="62"/>
      <c r="JLX68" s="62"/>
      <c r="JLY68" s="63"/>
      <c r="JLZ68" s="63"/>
      <c r="JMA68" s="63"/>
      <c r="JMB68" s="62"/>
      <c r="JMC68" s="64"/>
      <c r="JMD68" s="65"/>
      <c r="JME68" s="66"/>
      <c r="JMF68" s="66"/>
      <c r="JMG68" s="66"/>
      <c r="JMH68" s="67"/>
      <c r="JMI68" s="59"/>
      <c r="JMJ68" s="59"/>
      <c r="JMK68" s="59"/>
      <c r="JML68" s="59"/>
      <c r="JMM68" s="59"/>
      <c r="JMN68" s="59"/>
      <c r="JMO68" s="59"/>
      <c r="JMP68" s="59"/>
      <c r="JMQ68" s="59"/>
      <c r="JMR68" s="59"/>
      <c r="JMS68" s="59"/>
      <c r="JMT68" s="59"/>
      <c r="JMU68" s="59"/>
      <c r="JMV68" s="59"/>
      <c r="JMW68" s="59"/>
      <c r="JMX68" s="59"/>
      <c r="JMY68" s="59"/>
      <c r="JMZ68" s="59"/>
      <c r="JNA68" s="59"/>
      <c r="JNB68" s="59"/>
      <c r="JNC68" s="60"/>
      <c r="JND68" s="60"/>
      <c r="JNE68" s="69"/>
      <c r="JNF68" s="69"/>
      <c r="JNG68" s="69"/>
      <c r="JNH68" s="69"/>
      <c r="JNI68" s="69"/>
      <c r="JNJ68" s="69"/>
      <c r="JNK68" s="69"/>
      <c r="JNL68" s="69"/>
      <c r="JNM68" s="69"/>
      <c r="JNN68" s="69"/>
      <c r="JNO68" s="69"/>
      <c r="JNP68" s="69"/>
      <c r="JNQ68" s="69"/>
      <c r="JNR68" s="69"/>
      <c r="JNS68" s="69"/>
      <c r="JNT68" s="69"/>
      <c r="JNU68" s="69"/>
      <c r="JNV68" s="69"/>
      <c r="JNW68" s="69"/>
      <c r="JNX68" s="69"/>
      <c r="JNY68" s="69"/>
      <c r="JNZ68" s="69"/>
      <c r="JOA68" s="69"/>
      <c r="JOB68" s="69"/>
      <c r="JOC68" s="70"/>
      <c r="JOD68" s="71"/>
      <c r="JOE68" s="72"/>
      <c r="JOF68" s="68" t="s">
        <v>86</v>
      </c>
      <c r="JOG68" s="61">
        <f>SUM(JOI54:JOI66)</f>
        <v>0</v>
      </c>
      <c r="JOH68" s="61"/>
      <c r="JOI68" s="62"/>
      <c r="JOJ68" s="62"/>
      <c r="JOK68" s="63"/>
      <c r="JOL68" s="63"/>
      <c r="JOM68" s="63"/>
      <c r="JON68" s="62"/>
      <c r="JOO68" s="64"/>
      <c r="JOP68" s="65"/>
      <c r="JOQ68" s="66"/>
      <c r="JOR68" s="66"/>
      <c r="JOS68" s="66"/>
      <c r="JOT68" s="67"/>
      <c r="JOU68" s="59"/>
      <c r="JOV68" s="59"/>
      <c r="JOW68" s="59"/>
      <c r="JOX68" s="59"/>
      <c r="JOY68" s="59"/>
      <c r="JOZ68" s="59"/>
      <c r="JPA68" s="59"/>
      <c r="JPB68" s="59"/>
      <c r="JPC68" s="59"/>
      <c r="JPD68" s="59"/>
      <c r="JPE68" s="59"/>
      <c r="JPF68" s="59"/>
      <c r="JPG68" s="59"/>
      <c r="JPH68" s="59"/>
      <c r="JPI68" s="59"/>
      <c r="JPJ68" s="59"/>
      <c r="JPK68" s="59"/>
      <c r="JPL68" s="59"/>
      <c r="JPM68" s="59"/>
      <c r="JPN68" s="59"/>
      <c r="JPO68" s="60"/>
      <c r="JPP68" s="60"/>
      <c r="JPQ68" s="69"/>
      <c r="JPR68" s="69"/>
      <c r="JPS68" s="69"/>
      <c r="JPT68" s="69"/>
      <c r="JPU68" s="69"/>
      <c r="JPV68" s="69"/>
      <c r="JPW68" s="69"/>
      <c r="JPX68" s="69"/>
      <c r="JPY68" s="69"/>
      <c r="JPZ68" s="69"/>
      <c r="JQA68" s="69"/>
      <c r="JQB68" s="69"/>
      <c r="JQC68" s="69"/>
      <c r="JQD68" s="69"/>
      <c r="JQE68" s="69"/>
      <c r="JQF68" s="69"/>
      <c r="JQG68" s="69"/>
      <c r="JQH68" s="69"/>
      <c r="JQI68" s="69"/>
      <c r="JQJ68" s="69"/>
      <c r="JQK68" s="69"/>
      <c r="JQL68" s="69"/>
      <c r="JQM68" s="69"/>
      <c r="JQN68" s="69"/>
      <c r="JQO68" s="70"/>
      <c r="JQP68" s="71"/>
      <c r="JQQ68" s="72"/>
      <c r="JQR68" s="68" t="s">
        <v>86</v>
      </c>
      <c r="JQS68" s="61">
        <f>SUM(JQU54:JQU66)</f>
        <v>0</v>
      </c>
      <c r="JQT68" s="61"/>
      <c r="JQU68" s="62"/>
      <c r="JQV68" s="62"/>
      <c r="JQW68" s="63"/>
      <c r="JQX68" s="63"/>
      <c r="JQY68" s="63"/>
      <c r="JQZ68" s="62"/>
      <c r="JRA68" s="64"/>
      <c r="JRB68" s="65"/>
      <c r="JRC68" s="66"/>
      <c r="JRD68" s="66"/>
      <c r="JRE68" s="66"/>
      <c r="JRF68" s="67"/>
      <c r="JRG68" s="59"/>
      <c r="JRH68" s="59"/>
      <c r="JRI68" s="59"/>
      <c r="JRJ68" s="59"/>
      <c r="JRK68" s="59"/>
      <c r="JRL68" s="59"/>
      <c r="JRM68" s="59"/>
      <c r="JRN68" s="59"/>
      <c r="JRO68" s="59"/>
      <c r="JRP68" s="59"/>
      <c r="JRQ68" s="59"/>
      <c r="JRR68" s="59"/>
      <c r="JRS68" s="59"/>
      <c r="JRT68" s="59"/>
      <c r="JRU68" s="59"/>
      <c r="JRV68" s="59"/>
      <c r="JRW68" s="59"/>
      <c r="JRX68" s="59"/>
      <c r="JRY68" s="59"/>
      <c r="JRZ68" s="59"/>
      <c r="JSA68" s="60"/>
      <c r="JSB68" s="60"/>
      <c r="JSC68" s="69"/>
      <c r="JSD68" s="69"/>
      <c r="JSE68" s="69"/>
      <c r="JSF68" s="69"/>
      <c r="JSG68" s="69"/>
      <c r="JSH68" s="69"/>
      <c r="JSI68" s="69"/>
      <c r="JSJ68" s="69"/>
      <c r="JSK68" s="69"/>
      <c r="JSL68" s="69"/>
      <c r="JSM68" s="69"/>
      <c r="JSN68" s="69"/>
      <c r="JSO68" s="69"/>
      <c r="JSP68" s="69"/>
      <c r="JSQ68" s="69"/>
      <c r="JSR68" s="69"/>
      <c r="JSS68" s="69"/>
      <c r="JST68" s="69"/>
      <c r="JSU68" s="69"/>
      <c r="JSV68" s="69"/>
      <c r="JSW68" s="69"/>
      <c r="JSX68" s="69"/>
      <c r="JSY68" s="69"/>
      <c r="JSZ68" s="69"/>
      <c r="JTA68" s="70"/>
      <c r="JTB68" s="71"/>
      <c r="JTC68" s="72"/>
      <c r="JTD68" s="68" t="s">
        <v>86</v>
      </c>
      <c r="JTE68" s="61">
        <f>SUM(JTG54:JTG66)</f>
        <v>0</v>
      </c>
      <c r="JTF68" s="61"/>
      <c r="JTG68" s="62"/>
      <c r="JTH68" s="62"/>
      <c r="JTI68" s="63"/>
      <c r="JTJ68" s="63"/>
      <c r="JTK68" s="63"/>
      <c r="JTL68" s="62"/>
      <c r="JTM68" s="64"/>
      <c r="JTN68" s="65"/>
      <c r="JTO68" s="66"/>
      <c r="JTP68" s="66"/>
      <c r="JTQ68" s="66"/>
      <c r="JTR68" s="67"/>
      <c r="JTS68" s="59"/>
      <c r="JTT68" s="59"/>
      <c r="JTU68" s="59"/>
      <c r="JTV68" s="59"/>
      <c r="JTW68" s="59"/>
      <c r="JTX68" s="59"/>
      <c r="JTY68" s="59"/>
      <c r="JTZ68" s="59"/>
      <c r="JUA68" s="59"/>
      <c r="JUB68" s="59"/>
      <c r="JUC68" s="59"/>
      <c r="JUD68" s="59"/>
      <c r="JUE68" s="59"/>
      <c r="JUF68" s="59"/>
      <c r="JUG68" s="59"/>
      <c r="JUH68" s="59"/>
      <c r="JUI68" s="59"/>
      <c r="JUJ68" s="59"/>
      <c r="JUK68" s="59"/>
      <c r="JUL68" s="59"/>
      <c r="JUM68" s="60"/>
      <c r="JUN68" s="60"/>
      <c r="JUO68" s="69"/>
      <c r="JUP68" s="69"/>
      <c r="JUQ68" s="69"/>
      <c r="JUR68" s="69"/>
      <c r="JUS68" s="69"/>
      <c r="JUT68" s="69"/>
      <c r="JUU68" s="69"/>
      <c r="JUV68" s="69"/>
      <c r="JUW68" s="69"/>
      <c r="JUX68" s="69"/>
      <c r="JUY68" s="69"/>
      <c r="JUZ68" s="69"/>
      <c r="JVA68" s="69"/>
      <c r="JVB68" s="69"/>
      <c r="JVC68" s="69"/>
      <c r="JVD68" s="69"/>
      <c r="JVE68" s="69"/>
      <c r="JVF68" s="69"/>
      <c r="JVG68" s="69"/>
      <c r="JVH68" s="69"/>
      <c r="JVI68" s="69"/>
      <c r="JVJ68" s="69"/>
      <c r="JVK68" s="69"/>
      <c r="JVL68" s="69"/>
      <c r="JVM68" s="70"/>
      <c r="JVN68" s="71"/>
      <c r="JVO68" s="72"/>
      <c r="JVP68" s="68" t="s">
        <v>86</v>
      </c>
      <c r="JVQ68" s="61">
        <f>SUM(JVS54:JVS66)</f>
        <v>0</v>
      </c>
      <c r="JVR68" s="61"/>
      <c r="JVS68" s="62"/>
      <c r="JVT68" s="62"/>
      <c r="JVU68" s="63"/>
      <c r="JVV68" s="63"/>
      <c r="JVW68" s="63"/>
      <c r="JVX68" s="62"/>
      <c r="JVY68" s="64"/>
      <c r="JVZ68" s="65"/>
      <c r="JWA68" s="66"/>
      <c r="JWB68" s="66"/>
      <c r="JWC68" s="66"/>
      <c r="JWD68" s="67"/>
      <c r="JWE68" s="59"/>
      <c r="JWF68" s="59"/>
      <c r="JWG68" s="59"/>
      <c r="JWH68" s="59"/>
      <c r="JWI68" s="59"/>
      <c r="JWJ68" s="59"/>
      <c r="JWK68" s="59"/>
      <c r="JWL68" s="59"/>
      <c r="JWM68" s="59"/>
      <c r="JWN68" s="59"/>
      <c r="JWO68" s="59"/>
      <c r="JWP68" s="59"/>
      <c r="JWQ68" s="59"/>
      <c r="JWR68" s="59"/>
      <c r="JWS68" s="59"/>
      <c r="JWT68" s="59"/>
      <c r="JWU68" s="59"/>
      <c r="JWV68" s="59"/>
      <c r="JWW68" s="59"/>
      <c r="JWX68" s="59"/>
      <c r="JWY68" s="60"/>
      <c r="JWZ68" s="60"/>
      <c r="JXA68" s="69"/>
      <c r="JXB68" s="69"/>
      <c r="JXC68" s="69"/>
      <c r="JXD68" s="69"/>
      <c r="JXE68" s="69"/>
      <c r="JXF68" s="69"/>
      <c r="JXG68" s="69"/>
      <c r="JXH68" s="69"/>
      <c r="JXI68" s="69"/>
      <c r="JXJ68" s="69"/>
      <c r="JXK68" s="69"/>
      <c r="JXL68" s="69"/>
      <c r="JXM68" s="69"/>
      <c r="JXN68" s="69"/>
      <c r="JXO68" s="69"/>
      <c r="JXP68" s="69"/>
      <c r="JXQ68" s="69"/>
      <c r="JXR68" s="69"/>
      <c r="JXS68" s="69"/>
      <c r="JXT68" s="69"/>
      <c r="JXU68" s="69"/>
      <c r="JXV68" s="69"/>
      <c r="JXW68" s="69"/>
      <c r="JXX68" s="69"/>
      <c r="JXY68" s="70"/>
      <c r="JXZ68" s="71"/>
      <c r="JYA68" s="72"/>
      <c r="JYB68" s="68" t="s">
        <v>86</v>
      </c>
      <c r="JYC68" s="61">
        <f>SUM(JYE54:JYE66)</f>
        <v>0</v>
      </c>
      <c r="JYD68" s="61"/>
      <c r="JYE68" s="62"/>
      <c r="JYF68" s="62"/>
      <c r="JYG68" s="63"/>
      <c r="JYH68" s="63"/>
      <c r="JYI68" s="63"/>
      <c r="JYJ68" s="62"/>
      <c r="JYK68" s="64"/>
      <c r="JYL68" s="65"/>
      <c r="JYM68" s="66"/>
      <c r="JYN68" s="66"/>
      <c r="JYO68" s="66"/>
      <c r="JYP68" s="67"/>
      <c r="JYQ68" s="59"/>
      <c r="JYR68" s="59"/>
      <c r="JYS68" s="59"/>
      <c r="JYT68" s="59"/>
      <c r="JYU68" s="59"/>
      <c r="JYV68" s="59"/>
      <c r="JYW68" s="59"/>
      <c r="JYX68" s="59"/>
      <c r="JYY68" s="59"/>
      <c r="JYZ68" s="59"/>
      <c r="JZA68" s="59"/>
      <c r="JZB68" s="59"/>
      <c r="JZC68" s="59"/>
      <c r="JZD68" s="59"/>
      <c r="JZE68" s="59"/>
      <c r="JZF68" s="59"/>
      <c r="JZG68" s="59"/>
      <c r="JZH68" s="59"/>
      <c r="JZI68" s="59"/>
      <c r="JZJ68" s="59"/>
      <c r="JZK68" s="60"/>
      <c r="JZL68" s="60"/>
      <c r="JZM68" s="69"/>
      <c r="JZN68" s="69"/>
      <c r="JZO68" s="69"/>
      <c r="JZP68" s="69"/>
      <c r="JZQ68" s="69"/>
      <c r="JZR68" s="69"/>
      <c r="JZS68" s="69"/>
      <c r="JZT68" s="69"/>
      <c r="JZU68" s="69"/>
      <c r="JZV68" s="69"/>
      <c r="JZW68" s="69"/>
      <c r="JZX68" s="69"/>
      <c r="JZY68" s="69"/>
      <c r="JZZ68" s="69"/>
      <c r="KAA68" s="69"/>
      <c r="KAB68" s="69"/>
      <c r="KAC68" s="69"/>
      <c r="KAD68" s="69"/>
      <c r="KAE68" s="69"/>
      <c r="KAF68" s="69"/>
      <c r="KAG68" s="69"/>
      <c r="KAH68" s="69"/>
      <c r="KAI68" s="69"/>
      <c r="KAJ68" s="69"/>
      <c r="KAK68" s="70"/>
      <c r="KAL68" s="71"/>
      <c r="KAM68" s="72"/>
      <c r="KAN68" s="68" t="s">
        <v>86</v>
      </c>
      <c r="KAO68" s="61">
        <f>SUM(KAQ54:KAQ66)</f>
        <v>0</v>
      </c>
      <c r="KAP68" s="61"/>
      <c r="KAQ68" s="62"/>
      <c r="KAR68" s="62"/>
      <c r="KAS68" s="63"/>
      <c r="KAT68" s="63"/>
      <c r="KAU68" s="63"/>
      <c r="KAV68" s="62"/>
      <c r="KAW68" s="64"/>
      <c r="KAX68" s="65"/>
      <c r="KAY68" s="66"/>
      <c r="KAZ68" s="66"/>
      <c r="KBA68" s="66"/>
      <c r="KBB68" s="67"/>
      <c r="KBC68" s="59"/>
      <c r="KBD68" s="59"/>
      <c r="KBE68" s="59"/>
      <c r="KBF68" s="59"/>
      <c r="KBG68" s="59"/>
      <c r="KBH68" s="59"/>
      <c r="KBI68" s="59"/>
      <c r="KBJ68" s="59"/>
      <c r="KBK68" s="59"/>
      <c r="KBL68" s="59"/>
      <c r="KBM68" s="59"/>
      <c r="KBN68" s="59"/>
      <c r="KBO68" s="59"/>
      <c r="KBP68" s="59"/>
      <c r="KBQ68" s="59"/>
      <c r="KBR68" s="59"/>
      <c r="KBS68" s="59"/>
      <c r="KBT68" s="59"/>
      <c r="KBU68" s="59"/>
      <c r="KBV68" s="59"/>
      <c r="KBW68" s="60"/>
      <c r="KBX68" s="60"/>
      <c r="KBY68" s="69"/>
      <c r="KBZ68" s="69"/>
      <c r="KCA68" s="69"/>
      <c r="KCB68" s="69"/>
      <c r="KCC68" s="69"/>
      <c r="KCD68" s="69"/>
      <c r="KCE68" s="69"/>
      <c r="KCF68" s="69"/>
      <c r="KCG68" s="69"/>
      <c r="KCH68" s="69"/>
      <c r="KCI68" s="69"/>
      <c r="KCJ68" s="69"/>
      <c r="KCK68" s="69"/>
      <c r="KCL68" s="69"/>
      <c r="KCM68" s="69"/>
      <c r="KCN68" s="69"/>
      <c r="KCO68" s="69"/>
      <c r="KCP68" s="69"/>
      <c r="KCQ68" s="69"/>
      <c r="KCR68" s="69"/>
      <c r="KCS68" s="69"/>
      <c r="KCT68" s="69"/>
      <c r="KCU68" s="69"/>
      <c r="KCV68" s="69"/>
      <c r="KCW68" s="70"/>
      <c r="KCX68" s="71"/>
      <c r="KCY68" s="72"/>
      <c r="KCZ68" s="68" t="s">
        <v>86</v>
      </c>
      <c r="KDA68" s="61">
        <f>SUM(KDC54:KDC66)</f>
        <v>0</v>
      </c>
      <c r="KDB68" s="61"/>
      <c r="KDC68" s="62"/>
      <c r="KDD68" s="62"/>
      <c r="KDE68" s="63"/>
      <c r="KDF68" s="63"/>
      <c r="KDG68" s="63"/>
      <c r="KDH68" s="62"/>
      <c r="KDI68" s="64"/>
      <c r="KDJ68" s="65"/>
      <c r="KDK68" s="66"/>
      <c r="KDL68" s="66"/>
      <c r="KDM68" s="66"/>
      <c r="KDN68" s="67"/>
      <c r="KDO68" s="59"/>
      <c r="KDP68" s="59"/>
      <c r="KDQ68" s="59"/>
      <c r="KDR68" s="59"/>
      <c r="KDS68" s="59"/>
      <c r="KDT68" s="59"/>
      <c r="KDU68" s="59"/>
      <c r="KDV68" s="59"/>
      <c r="KDW68" s="59"/>
      <c r="KDX68" s="59"/>
      <c r="KDY68" s="59"/>
      <c r="KDZ68" s="59"/>
      <c r="KEA68" s="59"/>
      <c r="KEB68" s="59"/>
      <c r="KEC68" s="59"/>
      <c r="KED68" s="59"/>
      <c r="KEE68" s="59"/>
      <c r="KEF68" s="59"/>
      <c r="KEG68" s="59"/>
      <c r="KEH68" s="59"/>
      <c r="KEI68" s="60"/>
      <c r="KEJ68" s="60"/>
      <c r="KEK68" s="69"/>
      <c r="KEL68" s="69"/>
      <c r="KEM68" s="69"/>
      <c r="KEN68" s="69"/>
      <c r="KEO68" s="69"/>
      <c r="KEP68" s="69"/>
      <c r="KEQ68" s="69"/>
      <c r="KER68" s="69"/>
      <c r="KES68" s="69"/>
      <c r="KET68" s="69"/>
      <c r="KEU68" s="69"/>
      <c r="KEV68" s="69"/>
      <c r="KEW68" s="69"/>
      <c r="KEX68" s="69"/>
      <c r="KEY68" s="69"/>
      <c r="KEZ68" s="69"/>
      <c r="KFA68" s="69"/>
      <c r="KFB68" s="69"/>
      <c r="KFC68" s="69"/>
      <c r="KFD68" s="69"/>
      <c r="KFE68" s="69"/>
      <c r="KFF68" s="69"/>
      <c r="KFG68" s="69"/>
      <c r="KFH68" s="69"/>
      <c r="KFI68" s="70"/>
      <c r="KFJ68" s="71"/>
      <c r="KFK68" s="72"/>
      <c r="KFL68" s="68" t="s">
        <v>86</v>
      </c>
      <c r="KFM68" s="61">
        <f>SUM(KFO54:KFO66)</f>
        <v>0</v>
      </c>
      <c r="KFN68" s="61"/>
      <c r="KFO68" s="62"/>
      <c r="KFP68" s="62"/>
      <c r="KFQ68" s="63"/>
      <c r="KFR68" s="63"/>
      <c r="KFS68" s="63"/>
      <c r="KFT68" s="62"/>
      <c r="KFU68" s="64"/>
      <c r="KFV68" s="65"/>
      <c r="KFW68" s="66"/>
      <c r="KFX68" s="66"/>
      <c r="KFY68" s="66"/>
      <c r="KFZ68" s="67"/>
      <c r="KGA68" s="59"/>
      <c r="KGB68" s="59"/>
      <c r="KGC68" s="59"/>
      <c r="KGD68" s="59"/>
      <c r="KGE68" s="59"/>
      <c r="KGF68" s="59"/>
      <c r="KGG68" s="59"/>
      <c r="KGH68" s="59"/>
      <c r="KGI68" s="59"/>
      <c r="KGJ68" s="59"/>
      <c r="KGK68" s="59"/>
      <c r="KGL68" s="59"/>
      <c r="KGM68" s="59"/>
      <c r="KGN68" s="59"/>
      <c r="KGO68" s="59"/>
      <c r="KGP68" s="59"/>
      <c r="KGQ68" s="59"/>
      <c r="KGR68" s="59"/>
      <c r="KGS68" s="59"/>
      <c r="KGT68" s="59"/>
      <c r="KGU68" s="60"/>
      <c r="KGV68" s="60"/>
      <c r="KGW68" s="69"/>
      <c r="KGX68" s="69"/>
      <c r="KGY68" s="69"/>
      <c r="KGZ68" s="69"/>
      <c r="KHA68" s="69"/>
      <c r="KHB68" s="69"/>
      <c r="KHC68" s="69"/>
      <c r="KHD68" s="69"/>
      <c r="KHE68" s="69"/>
      <c r="KHF68" s="69"/>
      <c r="KHG68" s="69"/>
      <c r="KHH68" s="69"/>
      <c r="KHI68" s="69"/>
      <c r="KHJ68" s="69"/>
      <c r="KHK68" s="69"/>
      <c r="KHL68" s="69"/>
      <c r="KHM68" s="69"/>
      <c r="KHN68" s="69"/>
      <c r="KHO68" s="69"/>
      <c r="KHP68" s="69"/>
      <c r="KHQ68" s="69"/>
      <c r="KHR68" s="69"/>
      <c r="KHS68" s="69"/>
      <c r="KHT68" s="69"/>
      <c r="KHU68" s="70"/>
      <c r="KHV68" s="71"/>
      <c r="KHW68" s="72"/>
      <c r="KHX68" s="68" t="s">
        <v>86</v>
      </c>
      <c r="KHY68" s="61">
        <f>SUM(KIA54:KIA66)</f>
        <v>0</v>
      </c>
      <c r="KHZ68" s="61"/>
      <c r="KIA68" s="62"/>
      <c r="KIB68" s="62"/>
      <c r="KIC68" s="63"/>
      <c r="KID68" s="63"/>
      <c r="KIE68" s="63"/>
      <c r="KIF68" s="62"/>
      <c r="KIG68" s="64"/>
      <c r="KIH68" s="65"/>
      <c r="KII68" s="66"/>
      <c r="KIJ68" s="66"/>
      <c r="KIK68" s="66"/>
      <c r="KIL68" s="67"/>
      <c r="KIM68" s="59"/>
      <c r="KIN68" s="59"/>
      <c r="KIO68" s="59"/>
      <c r="KIP68" s="59"/>
      <c r="KIQ68" s="59"/>
      <c r="KIR68" s="59"/>
      <c r="KIS68" s="59"/>
      <c r="KIT68" s="59"/>
      <c r="KIU68" s="59"/>
      <c r="KIV68" s="59"/>
      <c r="KIW68" s="59"/>
      <c r="KIX68" s="59"/>
      <c r="KIY68" s="59"/>
      <c r="KIZ68" s="59"/>
      <c r="KJA68" s="59"/>
      <c r="KJB68" s="59"/>
      <c r="KJC68" s="59"/>
      <c r="KJD68" s="59"/>
      <c r="KJE68" s="59"/>
      <c r="KJF68" s="59"/>
      <c r="KJG68" s="60"/>
      <c r="KJH68" s="60"/>
      <c r="KJI68" s="69"/>
      <c r="KJJ68" s="69"/>
      <c r="KJK68" s="69"/>
      <c r="KJL68" s="69"/>
      <c r="KJM68" s="69"/>
      <c r="KJN68" s="69"/>
      <c r="KJO68" s="69"/>
      <c r="KJP68" s="69"/>
      <c r="KJQ68" s="69"/>
      <c r="KJR68" s="69"/>
      <c r="KJS68" s="69"/>
      <c r="KJT68" s="69"/>
      <c r="KJU68" s="69"/>
      <c r="KJV68" s="69"/>
      <c r="KJW68" s="69"/>
      <c r="KJX68" s="69"/>
      <c r="KJY68" s="69"/>
      <c r="KJZ68" s="69"/>
      <c r="KKA68" s="69"/>
      <c r="KKB68" s="69"/>
      <c r="KKC68" s="69"/>
      <c r="KKD68" s="69"/>
      <c r="KKE68" s="69"/>
      <c r="KKF68" s="69"/>
      <c r="KKG68" s="70"/>
      <c r="KKH68" s="71"/>
      <c r="KKI68" s="72"/>
      <c r="KKJ68" s="68" t="s">
        <v>86</v>
      </c>
      <c r="KKK68" s="61">
        <f>SUM(KKM54:KKM66)</f>
        <v>0</v>
      </c>
      <c r="KKL68" s="61"/>
      <c r="KKM68" s="62"/>
      <c r="KKN68" s="62"/>
      <c r="KKO68" s="63"/>
      <c r="KKP68" s="63"/>
      <c r="KKQ68" s="63"/>
      <c r="KKR68" s="62"/>
      <c r="KKS68" s="64"/>
      <c r="KKT68" s="65"/>
      <c r="KKU68" s="66"/>
      <c r="KKV68" s="66"/>
      <c r="KKW68" s="66"/>
      <c r="KKX68" s="67"/>
      <c r="KKY68" s="59"/>
      <c r="KKZ68" s="59"/>
      <c r="KLA68" s="59"/>
      <c r="KLB68" s="59"/>
      <c r="KLC68" s="59"/>
      <c r="KLD68" s="59"/>
      <c r="KLE68" s="59"/>
      <c r="KLF68" s="59"/>
      <c r="KLG68" s="59"/>
      <c r="KLH68" s="59"/>
      <c r="KLI68" s="59"/>
      <c r="KLJ68" s="59"/>
      <c r="KLK68" s="59"/>
      <c r="KLL68" s="59"/>
      <c r="KLM68" s="59"/>
      <c r="KLN68" s="59"/>
      <c r="KLO68" s="59"/>
      <c r="KLP68" s="59"/>
      <c r="KLQ68" s="59"/>
      <c r="KLR68" s="59"/>
      <c r="KLS68" s="60"/>
      <c r="KLT68" s="60"/>
      <c r="KLU68" s="69"/>
      <c r="KLV68" s="69"/>
      <c r="KLW68" s="69"/>
      <c r="KLX68" s="69"/>
      <c r="KLY68" s="69"/>
      <c r="KLZ68" s="69"/>
      <c r="KMA68" s="69"/>
      <c r="KMB68" s="69"/>
      <c r="KMC68" s="69"/>
      <c r="KMD68" s="69"/>
      <c r="KME68" s="69"/>
      <c r="KMF68" s="69"/>
      <c r="KMG68" s="69"/>
      <c r="KMH68" s="69"/>
      <c r="KMI68" s="69"/>
      <c r="KMJ68" s="69"/>
      <c r="KMK68" s="69"/>
      <c r="KML68" s="69"/>
      <c r="KMM68" s="69"/>
      <c r="KMN68" s="69"/>
      <c r="KMO68" s="69"/>
      <c r="KMP68" s="69"/>
      <c r="KMQ68" s="69"/>
      <c r="KMR68" s="69"/>
      <c r="KMS68" s="70"/>
      <c r="KMT68" s="71"/>
      <c r="KMU68" s="72"/>
      <c r="KMV68" s="68" t="s">
        <v>86</v>
      </c>
      <c r="KMW68" s="61">
        <f>SUM(KMY54:KMY66)</f>
        <v>0</v>
      </c>
      <c r="KMX68" s="61"/>
      <c r="KMY68" s="62"/>
      <c r="KMZ68" s="62"/>
      <c r="KNA68" s="63"/>
      <c r="KNB68" s="63"/>
      <c r="KNC68" s="63"/>
      <c r="KND68" s="62"/>
      <c r="KNE68" s="64"/>
      <c r="KNF68" s="65"/>
      <c r="KNG68" s="66"/>
      <c r="KNH68" s="66"/>
      <c r="KNI68" s="66"/>
      <c r="KNJ68" s="67"/>
      <c r="KNK68" s="59"/>
      <c r="KNL68" s="59"/>
      <c r="KNM68" s="59"/>
      <c r="KNN68" s="59"/>
      <c r="KNO68" s="59"/>
      <c r="KNP68" s="59"/>
      <c r="KNQ68" s="59"/>
      <c r="KNR68" s="59"/>
      <c r="KNS68" s="59"/>
      <c r="KNT68" s="59"/>
      <c r="KNU68" s="59"/>
      <c r="KNV68" s="59"/>
      <c r="KNW68" s="59"/>
      <c r="KNX68" s="59"/>
      <c r="KNY68" s="59"/>
      <c r="KNZ68" s="59"/>
      <c r="KOA68" s="59"/>
      <c r="KOB68" s="59"/>
      <c r="KOC68" s="59"/>
      <c r="KOD68" s="59"/>
      <c r="KOE68" s="60"/>
      <c r="KOF68" s="60"/>
      <c r="KOG68" s="69"/>
      <c r="KOH68" s="69"/>
      <c r="KOI68" s="69"/>
      <c r="KOJ68" s="69"/>
      <c r="KOK68" s="69"/>
      <c r="KOL68" s="69"/>
      <c r="KOM68" s="69"/>
      <c r="KON68" s="69"/>
      <c r="KOO68" s="69"/>
      <c r="KOP68" s="69"/>
      <c r="KOQ68" s="69"/>
      <c r="KOR68" s="69"/>
      <c r="KOS68" s="69"/>
      <c r="KOT68" s="69"/>
      <c r="KOU68" s="69"/>
      <c r="KOV68" s="69"/>
      <c r="KOW68" s="69"/>
      <c r="KOX68" s="69"/>
      <c r="KOY68" s="69"/>
      <c r="KOZ68" s="69"/>
      <c r="KPA68" s="69"/>
      <c r="KPB68" s="69"/>
      <c r="KPC68" s="69"/>
      <c r="KPD68" s="69"/>
      <c r="KPE68" s="70"/>
      <c r="KPF68" s="71"/>
      <c r="KPG68" s="72"/>
      <c r="KPH68" s="68" t="s">
        <v>86</v>
      </c>
      <c r="KPI68" s="61">
        <f>SUM(KPK54:KPK66)</f>
        <v>0</v>
      </c>
      <c r="KPJ68" s="61"/>
      <c r="KPK68" s="62"/>
      <c r="KPL68" s="62"/>
      <c r="KPM68" s="63"/>
      <c r="KPN68" s="63"/>
      <c r="KPO68" s="63"/>
      <c r="KPP68" s="62"/>
      <c r="KPQ68" s="64"/>
      <c r="KPR68" s="65"/>
      <c r="KPS68" s="66"/>
      <c r="KPT68" s="66"/>
      <c r="KPU68" s="66"/>
      <c r="KPV68" s="67"/>
      <c r="KPW68" s="59"/>
      <c r="KPX68" s="59"/>
      <c r="KPY68" s="59"/>
      <c r="KPZ68" s="59"/>
      <c r="KQA68" s="59"/>
      <c r="KQB68" s="59"/>
      <c r="KQC68" s="59"/>
      <c r="KQD68" s="59"/>
      <c r="KQE68" s="59"/>
      <c r="KQF68" s="59"/>
      <c r="KQG68" s="59"/>
      <c r="KQH68" s="59"/>
      <c r="KQI68" s="59"/>
      <c r="KQJ68" s="59"/>
      <c r="KQK68" s="59"/>
      <c r="KQL68" s="59"/>
      <c r="KQM68" s="59"/>
      <c r="KQN68" s="59"/>
      <c r="KQO68" s="59"/>
      <c r="KQP68" s="59"/>
      <c r="KQQ68" s="60"/>
      <c r="KQR68" s="60"/>
      <c r="KQS68" s="69"/>
      <c r="KQT68" s="69"/>
      <c r="KQU68" s="69"/>
      <c r="KQV68" s="69"/>
      <c r="KQW68" s="69"/>
      <c r="KQX68" s="69"/>
      <c r="KQY68" s="69"/>
      <c r="KQZ68" s="69"/>
      <c r="KRA68" s="69"/>
      <c r="KRB68" s="69"/>
      <c r="KRC68" s="69"/>
      <c r="KRD68" s="69"/>
      <c r="KRE68" s="69"/>
      <c r="KRF68" s="69"/>
      <c r="KRG68" s="69"/>
      <c r="KRH68" s="69"/>
      <c r="KRI68" s="69"/>
      <c r="KRJ68" s="69"/>
      <c r="KRK68" s="69"/>
      <c r="KRL68" s="69"/>
      <c r="KRM68" s="69"/>
      <c r="KRN68" s="69"/>
      <c r="KRO68" s="69"/>
      <c r="KRP68" s="69"/>
      <c r="KRQ68" s="70"/>
      <c r="KRR68" s="71"/>
      <c r="KRS68" s="72"/>
      <c r="KRT68" s="68" t="s">
        <v>86</v>
      </c>
      <c r="KRU68" s="61">
        <f>SUM(KRW54:KRW66)</f>
        <v>0</v>
      </c>
      <c r="KRV68" s="61"/>
      <c r="KRW68" s="62"/>
      <c r="KRX68" s="62"/>
      <c r="KRY68" s="63"/>
      <c r="KRZ68" s="63"/>
      <c r="KSA68" s="63"/>
      <c r="KSB68" s="62"/>
      <c r="KSC68" s="64"/>
      <c r="KSD68" s="65"/>
      <c r="KSE68" s="66"/>
      <c r="KSF68" s="66"/>
      <c r="KSG68" s="66"/>
      <c r="KSH68" s="67"/>
      <c r="KSI68" s="59"/>
      <c r="KSJ68" s="59"/>
      <c r="KSK68" s="59"/>
      <c r="KSL68" s="59"/>
      <c r="KSM68" s="59"/>
      <c r="KSN68" s="59"/>
      <c r="KSO68" s="59"/>
      <c r="KSP68" s="59"/>
      <c r="KSQ68" s="59"/>
      <c r="KSR68" s="59"/>
      <c r="KSS68" s="59"/>
      <c r="KST68" s="59"/>
      <c r="KSU68" s="59"/>
      <c r="KSV68" s="59"/>
      <c r="KSW68" s="59"/>
      <c r="KSX68" s="59"/>
      <c r="KSY68" s="59"/>
      <c r="KSZ68" s="59"/>
      <c r="KTA68" s="59"/>
      <c r="KTB68" s="59"/>
      <c r="KTC68" s="60"/>
      <c r="KTD68" s="60"/>
      <c r="KTE68" s="69"/>
      <c r="KTF68" s="69"/>
      <c r="KTG68" s="69"/>
      <c r="KTH68" s="69"/>
      <c r="KTI68" s="69"/>
      <c r="KTJ68" s="69"/>
      <c r="KTK68" s="69"/>
      <c r="KTL68" s="69"/>
      <c r="KTM68" s="69"/>
      <c r="KTN68" s="69"/>
      <c r="KTO68" s="69"/>
      <c r="KTP68" s="69"/>
      <c r="KTQ68" s="69"/>
      <c r="KTR68" s="69"/>
      <c r="KTS68" s="69"/>
      <c r="KTT68" s="69"/>
      <c r="KTU68" s="69"/>
      <c r="KTV68" s="69"/>
      <c r="KTW68" s="69"/>
      <c r="KTX68" s="69"/>
      <c r="KTY68" s="69"/>
      <c r="KTZ68" s="69"/>
      <c r="KUA68" s="69"/>
      <c r="KUB68" s="69"/>
      <c r="KUC68" s="70"/>
      <c r="KUD68" s="71"/>
      <c r="KUE68" s="72"/>
      <c r="KUF68" s="68" t="s">
        <v>86</v>
      </c>
      <c r="KUG68" s="61">
        <f>SUM(KUI54:KUI66)</f>
        <v>0</v>
      </c>
      <c r="KUH68" s="61"/>
      <c r="KUI68" s="62"/>
      <c r="KUJ68" s="62"/>
      <c r="KUK68" s="63"/>
      <c r="KUL68" s="63"/>
      <c r="KUM68" s="63"/>
      <c r="KUN68" s="62"/>
      <c r="KUO68" s="64"/>
      <c r="KUP68" s="65"/>
      <c r="KUQ68" s="66"/>
      <c r="KUR68" s="66"/>
      <c r="KUS68" s="66"/>
      <c r="KUT68" s="67"/>
      <c r="KUU68" s="59"/>
      <c r="KUV68" s="59"/>
      <c r="KUW68" s="59"/>
      <c r="KUX68" s="59"/>
      <c r="KUY68" s="59"/>
      <c r="KUZ68" s="59"/>
      <c r="KVA68" s="59"/>
      <c r="KVB68" s="59"/>
      <c r="KVC68" s="59"/>
      <c r="KVD68" s="59"/>
      <c r="KVE68" s="59"/>
      <c r="KVF68" s="59"/>
      <c r="KVG68" s="59"/>
      <c r="KVH68" s="59"/>
      <c r="KVI68" s="59"/>
      <c r="KVJ68" s="59"/>
      <c r="KVK68" s="59"/>
      <c r="KVL68" s="59"/>
      <c r="KVM68" s="59"/>
      <c r="KVN68" s="59"/>
      <c r="KVO68" s="60"/>
      <c r="KVP68" s="60"/>
      <c r="KVQ68" s="69"/>
      <c r="KVR68" s="69"/>
      <c r="KVS68" s="69"/>
      <c r="KVT68" s="69"/>
      <c r="KVU68" s="69"/>
      <c r="KVV68" s="69"/>
      <c r="KVW68" s="69"/>
      <c r="KVX68" s="69"/>
      <c r="KVY68" s="69"/>
      <c r="KVZ68" s="69"/>
      <c r="KWA68" s="69"/>
      <c r="KWB68" s="69"/>
      <c r="KWC68" s="69"/>
      <c r="KWD68" s="69"/>
      <c r="KWE68" s="69"/>
      <c r="KWF68" s="69"/>
      <c r="KWG68" s="69"/>
      <c r="KWH68" s="69"/>
      <c r="KWI68" s="69"/>
      <c r="KWJ68" s="69"/>
      <c r="KWK68" s="69"/>
      <c r="KWL68" s="69"/>
      <c r="KWM68" s="69"/>
      <c r="KWN68" s="69"/>
      <c r="KWO68" s="70"/>
      <c r="KWP68" s="71"/>
      <c r="KWQ68" s="72"/>
      <c r="KWR68" s="68" t="s">
        <v>86</v>
      </c>
      <c r="KWS68" s="61">
        <f>SUM(KWU54:KWU66)</f>
        <v>0</v>
      </c>
      <c r="KWT68" s="61"/>
      <c r="KWU68" s="62"/>
      <c r="KWV68" s="62"/>
      <c r="KWW68" s="63"/>
      <c r="KWX68" s="63"/>
      <c r="KWY68" s="63"/>
      <c r="KWZ68" s="62"/>
      <c r="KXA68" s="64"/>
      <c r="KXB68" s="65"/>
      <c r="KXC68" s="66"/>
      <c r="KXD68" s="66"/>
      <c r="KXE68" s="66"/>
      <c r="KXF68" s="67"/>
      <c r="KXG68" s="59"/>
      <c r="KXH68" s="59"/>
      <c r="KXI68" s="59"/>
      <c r="KXJ68" s="59"/>
      <c r="KXK68" s="59"/>
      <c r="KXL68" s="59"/>
      <c r="KXM68" s="59"/>
      <c r="KXN68" s="59"/>
      <c r="KXO68" s="59"/>
      <c r="KXP68" s="59"/>
      <c r="KXQ68" s="59"/>
      <c r="KXR68" s="59"/>
      <c r="KXS68" s="59"/>
      <c r="KXT68" s="59"/>
      <c r="KXU68" s="59"/>
      <c r="KXV68" s="59"/>
      <c r="KXW68" s="59"/>
      <c r="KXX68" s="59"/>
      <c r="KXY68" s="59"/>
      <c r="KXZ68" s="59"/>
      <c r="KYA68" s="60"/>
      <c r="KYB68" s="60"/>
      <c r="KYC68" s="69"/>
      <c r="KYD68" s="69"/>
      <c r="KYE68" s="69"/>
      <c r="KYF68" s="69"/>
      <c r="KYG68" s="69"/>
      <c r="KYH68" s="69"/>
      <c r="KYI68" s="69"/>
      <c r="KYJ68" s="69"/>
      <c r="KYK68" s="69"/>
      <c r="KYL68" s="69"/>
      <c r="KYM68" s="69"/>
      <c r="KYN68" s="69"/>
      <c r="KYO68" s="69"/>
      <c r="KYP68" s="69"/>
      <c r="KYQ68" s="69"/>
      <c r="KYR68" s="69"/>
      <c r="KYS68" s="69"/>
      <c r="KYT68" s="69"/>
      <c r="KYU68" s="69"/>
      <c r="KYV68" s="69"/>
      <c r="KYW68" s="69"/>
      <c r="KYX68" s="69"/>
      <c r="KYY68" s="69"/>
      <c r="KYZ68" s="69"/>
      <c r="KZA68" s="70"/>
      <c r="KZB68" s="71"/>
      <c r="KZC68" s="72"/>
      <c r="KZD68" s="68" t="s">
        <v>86</v>
      </c>
      <c r="KZE68" s="61">
        <f>SUM(KZG54:KZG66)</f>
        <v>0</v>
      </c>
      <c r="KZF68" s="61"/>
      <c r="KZG68" s="62"/>
      <c r="KZH68" s="62"/>
      <c r="KZI68" s="63"/>
      <c r="KZJ68" s="63"/>
      <c r="KZK68" s="63"/>
      <c r="KZL68" s="62"/>
      <c r="KZM68" s="64"/>
      <c r="KZN68" s="65"/>
      <c r="KZO68" s="66"/>
      <c r="KZP68" s="66"/>
      <c r="KZQ68" s="66"/>
      <c r="KZR68" s="67"/>
      <c r="KZS68" s="59"/>
      <c r="KZT68" s="59"/>
      <c r="KZU68" s="59"/>
      <c r="KZV68" s="59"/>
      <c r="KZW68" s="59"/>
      <c r="KZX68" s="59"/>
      <c r="KZY68" s="59"/>
      <c r="KZZ68" s="59"/>
      <c r="LAA68" s="59"/>
      <c r="LAB68" s="59"/>
      <c r="LAC68" s="59"/>
      <c r="LAD68" s="59"/>
      <c r="LAE68" s="59"/>
      <c r="LAF68" s="59"/>
      <c r="LAG68" s="59"/>
      <c r="LAH68" s="59"/>
      <c r="LAI68" s="59"/>
      <c r="LAJ68" s="59"/>
      <c r="LAK68" s="59"/>
      <c r="LAL68" s="59"/>
      <c r="LAM68" s="60"/>
      <c r="LAN68" s="60"/>
      <c r="LAO68" s="69"/>
      <c r="LAP68" s="69"/>
      <c r="LAQ68" s="69"/>
      <c r="LAR68" s="69"/>
      <c r="LAS68" s="69"/>
      <c r="LAT68" s="69"/>
      <c r="LAU68" s="69"/>
      <c r="LAV68" s="69"/>
      <c r="LAW68" s="69"/>
      <c r="LAX68" s="69"/>
      <c r="LAY68" s="69"/>
      <c r="LAZ68" s="69"/>
      <c r="LBA68" s="69"/>
      <c r="LBB68" s="69"/>
      <c r="LBC68" s="69"/>
      <c r="LBD68" s="69"/>
      <c r="LBE68" s="69"/>
      <c r="LBF68" s="69"/>
      <c r="LBG68" s="69"/>
      <c r="LBH68" s="69"/>
      <c r="LBI68" s="69"/>
      <c r="LBJ68" s="69"/>
      <c r="LBK68" s="69"/>
      <c r="LBL68" s="69"/>
      <c r="LBM68" s="70"/>
      <c r="LBN68" s="71"/>
      <c r="LBO68" s="72"/>
      <c r="LBP68" s="68" t="s">
        <v>86</v>
      </c>
      <c r="LBQ68" s="61">
        <f>SUM(LBS54:LBS66)</f>
        <v>0</v>
      </c>
      <c r="LBR68" s="61"/>
      <c r="LBS68" s="62"/>
      <c r="LBT68" s="62"/>
      <c r="LBU68" s="63"/>
      <c r="LBV68" s="63"/>
      <c r="LBW68" s="63"/>
      <c r="LBX68" s="62"/>
      <c r="LBY68" s="64"/>
      <c r="LBZ68" s="65"/>
      <c r="LCA68" s="66"/>
      <c r="LCB68" s="66"/>
      <c r="LCC68" s="66"/>
      <c r="LCD68" s="67"/>
      <c r="LCE68" s="59"/>
      <c r="LCF68" s="59"/>
      <c r="LCG68" s="59"/>
      <c r="LCH68" s="59"/>
      <c r="LCI68" s="59"/>
      <c r="LCJ68" s="59"/>
      <c r="LCK68" s="59"/>
      <c r="LCL68" s="59"/>
      <c r="LCM68" s="59"/>
      <c r="LCN68" s="59"/>
      <c r="LCO68" s="59"/>
      <c r="LCP68" s="59"/>
      <c r="LCQ68" s="59"/>
      <c r="LCR68" s="59"/>
      <c r="LCS68" s="59"/>
      <c r="LCT68" s="59"/>
      <c r="LCU68" s="59"/>
      <c r="LCV68" s="59"/>
      <c r="LCW68" s="59"/>
      <c r="LCX68" s="59"/>
      <c r="LCY68" s="60"/>
      <c r="LCZ68" s="60"/>
      <c r="LDA68" s="69"/>
      <c r="LDB68" s="69"/>
      <c r="LDC68" s="69"/>
      <c r="LDD68" s="69"/>
      <c r="LDE68" s="69"/>
      <c r="LDF68" s="69"/>
      <c r="LDG68" s="69"/>
      <c r="LDH68" s="69"/>
      <c r="LDI68" s="69"/>
      <c r="LDJ68" s="69"/>
      <c r="LDK68" s="69"/>
      <c r="LDL68" s="69"/>
      <c r="LDM68" s="69"/>
      <c r="LDN68" s="69"/>
      <c r="LDO68" s="69"/>
      <c r="LDP68" s="69"/>
      <c r="LDQ68" s="69"/>
      <c r="LDR68" s="69"/>
      <c r="LDS68" s="69"/>
      <c r="LDT68" s="69"/>
      <c r="LDU68" s="69"/>
      <c r="LDV68" s="69"/>
      <c r="LDW68" s="69"/>
      <c r="LDX68" s="69"/>
      <c r="LDY68" s="70"/>
      <c r="LDZ68" s="71"/>
      <c r="LEA68" s="72"/>
      <c r="LEB68" s="68" t="s">
        <v>86</v>
      </c>
      <c r="LEC68" s="61">
        <f>SUM(LEE54:LEE66)</f>
        <v>0</v>
      </c>
      <c r="LED68" s="61"/>
      <c r="LEE68" s="62"/>
      <c r="LEF68" s="62"/>
      <c r="LEG68" s="63"/>
      <c r="LEH68" s="63"/>
      <c r="LEI68" s="63"/>
      <c r="LEJ68" s="62"/>
      <c r="LEK68" s="64"/>
      <c r="LEL68" s="65"/>
      <c r="LEM68" s="66"/>
      <c r="LEN68" s="66"/>
      <c r="LEO68" s="66"/>
      <c r="LEP68" s="67"/>
      <c r="LEQ68" s="59"/>
      <c r="LER68" s="59"/>
      <c r="LES68" s="59"/>
      <c r="LET68" s="59"/>
      <c r="LEU68" s="59"/>
      <c r="LEV68" s="59"/>
      <c r="LEW68" s="59"/>
      <c r="LEX68" s="59"/>
      <c r="LEY68" s="59"/>
      <c r="LEZ68" s="59"/>
      <c r="LFA68" s="59"/>
      <c r="LFB68" s="59"/>
      <c r="LFC68" s="59"/>
      <c r="LFD68" s="59"/>
      <c r="LFE68" s="59"/>
      <c r="LFF68" s="59"/>
      <c r="LFG68" s="59"/>
      <c r="LFH68" s="59"/>
      <c r="LFI68" s="59"/>
      <c r="LFJ68" s="59"/>
      <c r="LFK68" s="60"/>
      <c r="LFL68" s="60"/>
      <c r="LFM68" s="69"/>
      <c r="LFN68" s="69"/>
      <c r="LFO68" s="69"/>
      <c r="LFP68" s="69"/>
      <c r="LFQ68" s="69"/>
      <c r="LFR68" s="69"/>
      <c r="LFS68" s="69"/>
      <c r="LFT68" s="69"/>
      <c r="LFU68" s="69"/>
      <c r="LFV68" s="69"/>
      <c r="LFW68" s="69"/>
      <c r="LFX68" s="69"/>
      <c r="LFY68" s="69"/>
      <c r="LFZ68" s="69"/>
      <c r="LGA68" s="69"/>
      <c r="LGB68" s="69"/>
      <c r="LGC68" s="69"/>
      <c r="LGD68" s="69"/>
      <c r="LGE68" s="69"/>
      <c r="LGF68" s="69"/>
      <c r="LGG68" s="69"/>
      <c r="LGH68" s="69"/>
      <c r="LGI68" s="69"/>
      <c r="LGJ68" s="69"/>
      <c r="LGK68" s="70"/>
      <c r="LGL68" s="71"/>
      <c r="LGM68" s="72"/>
      <c r="LGN68" s="68" t="s">
        <v>86</v>
      </c>
      <c r="LGO68" s="61">
        <f>SUM(LGQ54:LGQ66)</f>
        <v>0</v>
      </c>
      <c r="LGP68" s="61"/>
      <c r="LGQ68" s="62"/>
      <c r="LGR68" s="62"/>
      <c r="LGS68" s="63"/>
      <c r="LGT68" s="63"/>
      <c r="LGU68" s="63"/>
      <c r="LGV68" s="62"/>
      <c r="LGW68" s="64"/>
      <c r="LGX68" s="65"/>
      <c r="LGY68" s="66"/>
      <c r="LGZ68" s="66"/>
      <c r="LHA68" s="66"/>
      <c r="LHB68" s="67"/>
      <c r="LHC68" s="59"/>
      <c r="LHD68" s="59"/>
      <c r="LHE68" s="59"/>
      <c r="LHF68" s="59"/>
      <c r="LHG68" s="59"/>
      <c r="LHH68" s="59"/>
      <c r="LHI68" s="59"/>
      <c r="LHJ68" s="59"/>
      <c r="LHK68" s="59"/>
      <c r="LHL68" s="59"/>
      <c r="LHM68" s="59"/>
      <c r="LHN68" s="59"/>
      <c r="LHO68" s="59"/>
      <c r="LHP68" s="59"/>
      <c r="LHQ68" s="59"/>
      <c r="LHR68" s="59"/>
      <c r="LHS68" s="59"/>
      <c r="LHT68" s="59"/>
      <c r="LHU68" s="59"/>
      <c r="LHV68" s="59"/>
      <c r="LHW68" s="60"/>
      <c r="LHX68" s="60"/>
      <c r="LHY68" s="69"/>
      <c r="LHZ68" s="69"/>
      <c r="LIA68" s="69"/>
      <c r="LIB68" s="69"/>
      <c r="LIC68" s="69"/>
      <c r="LID68" s="69"/>
      <c r="LIE68" s="69"/>
      <c r="LIF68" s="69"/>
      <c r="LIG68" s="69"/>
      <c r="LIH68" s="69"/>
      <c r="LII68" s="69"/>
      <c r="LIJ68" s="69"/>
      <c r="LIK68" s="69"/>
      <c r="LIL68" s="69"/>
      <c r="LIM68" s="69"/>
      <c r="LIN68" s="69"/>
      <c r="LIO68" s="69"/>
      <c r="LIP68" s="69"/>
      <c r="LIQ68" s="69"/>
      <c r="LIR68" s="69"/>
      <c r="LIS68" s="69"/>
      <c r="LIT68" s="69"/>
      <c r="LIU68" s="69"/>
      <c r="LIV68" s="69"/>
      <c r="LIW68" s="70"/>
      <c r="LIX68" s="71"/>
      <c r="LIY68" s="72"/>
      <c r="LIZ68" s="68" t="s">
        <v>86</v>
      </c>
      <c r="LJA68" s="61">
        <f>SUM(LJC54:LJC66)</f>
        <v>0</v>
      </c>
      <c r="LJB68" s="61"/>
      <c r="LJC68" s="62"/>
      <c r="LJD68" s="62"/>
      <c r="LJE68" s="63"/>
      <c r="LJF68" s="63"/>
      <c r="LJG68" s="63"/>
      <c r="LJH68" s="62"/>
      <c r="LJI68" s="64"/>
      <c r="LJJ68" s="65"/>
      <c r="LJK68" s="66"/>
      <c r="LJL68" s="66"/>
      <c r="LJM68" s="66"/>
      <c r="LJN68" s="67"/>
      <c r="LJO68" s="59"/>
      <c r="LJP68" s="59"/>
      <c r="LJQ68" s="59"/>
      <c r="LJR68" s="59"/>
      <c r="LJS68" s="59"/>
      <c r="LJT68" s="59"/>
      <c r="LJU68" s="59"/>
      <c r="LJV68" s="59"/>
      <c r="LJW68" s="59"/>
      <c r="LJX68" s="59"/>
      <c r="LJY68" s="59"/>
      <c r="LJZ68" s="59"/>
      <c r="LKA68" s="59"/>
      <c r="LKB68" s="59"/>
      <c r="LKC68" s="59"/>
      <c r="LKD68" s="59"/>
      <c r="LKE68" s="59"/>
      <c r="LKF68" s="59"/>
      <c r="LKG68" s="59"/>
      <c r="LKH68" s="59"/>
      <c r="LKI68" s="60"/>
      <c r="LKJ68" s="60"/>
      <c r="LKK68" s="69"/>
      <c r="LKL68" s="69"/>
      <c r="LKM68" s="69"/>
      <c r="LKN68" s="69"/>
      <c r="LKO68" s="69"/>
      <c r="LKP68" s="69"/>
      <c r="LKQ68" s="69"/>
      <c r="LKR68" s="69"/>
      <c r="LKS68" s="69"/>
      <c r="LKT68" s="69"/>
      <c r="LKU68" s="69"/>
      <c r="LKV68" s="69"/>
      <c r="LKW68" s="69"/>
      <c r="LKX68" s="69"/>
      <c r="LKY68" s="69"/>
      <c r="LKZ68" s="69"/>
      <c r="LLA68" s="69"/>
      <c r="LLB68" s="69"/>
      <c r="LLC68" s="69"/>
      <c r="LLD68" s="69"/>
      <c r="LLE68" s="69"/>
      <c r="LLF68" s="69"/>
      <c r="LLG68" s="69"/>
      <c r="LLH68" s="69"/>
      <c r="LLI68" s="70"/>
      <c r="LLJ68" s="71"/>
      <c r="LLK68" s="72"/>
      <c r="LLL68" s="68" t="s">
        <v>86</v>
      </c>
      <c r="LLM68" s="61">
        <f>SUM(LLO54:LLO66)</f>
        <v>0</v>
      </c>
      <c r="LLN68" s="61"/>
      <c r="LLO68" s="62"/>
      <c r="LLP68" s="62"/>
      <c r="LLQ68" s="63"/>
      <c r="LLR68" s="63"/>
      <c r="LLS68" s="63"/>
      <c r="LLT68" s="62"/>
      <c r="LLU68" s="64"/>
      <c r="LLV68" s="65"/>
      <c r="LLW68" s="66"/>
      <c r="LLX68" s="66"/>
      <c r="LLY68" s="66"/>
      <c r="LLZ68" s="67"/>
      <c r="LMA68" s="59"/>
      <c r="LMB68" s="59"/>
      <c r="LMC68" s="59"/>
      <c r="LMD68" s="59"/>
      <c r="LME68" s="59"/>
      <c r="LMF68" s="59"/>
      <c r="LMG68" s="59"/>
      <c r="LMH68" s="59"/>
      <c r="LMI68" s="59"/>
      <c r="LMJ68" s="59"/>
      <c r="LMK68" s="59"/>
      <c r="LML68" s="59"/>
      <c r="LMM68" s="59"/>
      <c r="LMN68" s="59"/>
      <c r="LMO68" s="59"/>
      <c r="LMP68" s="59"/>
      <c r="LMQ68" s="59"/>
      <c r="LMR68" s="59"/>
      <c r="LMS68" s="59"/>
      <c r="LMT68" s="59"/>
      <c r="LMU68" s="60"/>
      <c r="LMV68" s="60"/>
      <c r="LMW68" s="69"/>
      <c r="LMX68" s="69"/>
      <c r="LMY68" s="69"/>
      <c r="LMZ68" s="69"/>
      <c r="LNA68" s="69"/>
      <c r="LNB68" s="69"/>
      <c r="LNC68" s="69"/>
      <c r="LND68" s="69"/>
      <c r="LNE68" s="69"/>
      <c r="LNF68" s="69"/>
      <c r="LNG68" s="69"/>
      <c r="LNH68" s="69"/>
      <c r="LNI68" s="69"/>
      <c r="LNJ68" s="69"/>
      <c r="LNK68" s="69"/>
      <c r="LNL68" s="69"/>
      <c r="LNM68" s="69"/>
      <c r="LNN68" s="69"/>
      <c r="LNO68" s="69"/>
      <c r="LNP68" s="69"/>
      <c r="LNQ68" s="69"/>
      <c r="LNR68" s="69"/>
      <c r="LNS68" s="69"/>
      <c r="LNT68" s="69"/>
      <c r="LNU68" s="70"/>
      <c r="LNV68" s="71"/>
      <c r="LNW68" s="72"/>
      <c r="LNX68" s="68" t="s">
        <v>86</v>
      </c>
      <c r="LNY68" s="61">
        <f>SUM(LOA54:LOA66)</f>
        <v>0</v>
      </c>
      <c r="LNZ68" s="61"/>
      <c r="LOA68" s="62"/>
      <c r="LOB68" s="62"/>
      <c r="LOC68" s="63"/>
      <c r="LOD68" s="63"/>
      <c r="LOE68" s="63"/>
      <c r="LOF68" s="62"/>
      <c r="LOG68" s="64"/>
      <c r="LOH68" s="65"/>
      <c r="LOI68" s="66"/>
      <c r="LOJ68" s="66"/>
      <c r="LOK68" s="66"/>
      <c r="LOL68" s="67"/>
      <c r="LOM68" s="59"/>
      <c r="LON68" s="59"/>
      <c r="LOO68" s="59"/>
      <c r="LOP68" s="59"/>
      <c r="LOQ68" s="59"/>
      <c r="LOR68" s="59"/>
      <c r="LOS68" s="59"/>
      <c r="LOT68" s="59"/>
      <c r="LOU68" s="59"/>
      <c r="LOV68" s="59"/>
      <c r="LOW68" s="59"/>
      <c r="LOX68" s="59"/>
      <c r="LOY68" s="59"/>
      <c r="LOZ68" s="59"/>
      <c r="LPA68" s="59"/>
      <c r="LPB68" s="59"/>
      <c r="LPC68" s="59"/>
      <c r="LPD68" s="59"/>
      <c r="LPE68" s="59"/>
      <c r="LPF68" s="59"/>
      <c r="LPG68" s="60"/>
      <c r="LPH68" s="60"/>
      <c r="LPI68" s="69"/>
      <c r="LPJ68" s="69"/>
      <c r="LPK68" s="69"/>
      <c r="LPL68" s="69"/>
      <c r="LPM68" s="69"/>
      <c r="LPN68" s="69"/>
      <c r="LPO68" s="69"/>
      <c r="LPP68" s="69"/>
      <c r="LPQ68" s="69"/>
      <c r="LPR68" s="69"/>
      <c r="LPS68" s="69"/>
      <c r="LPT68" s="69"/>
      <c r="LPU68" s="69"/>
      <c r="LPV68" s="69"/>
      <c r="LPW68" s="69"/>
      <c r="LPX68" s="69"/>
      <c r="LPY68" s="69"/>
      <c r="LPZ68" s="69"/>
      <c r="LQA68" s="69"/>
      <c r="LQB68" s="69"/>
      <c r="LQC68" s="69"/>
      <c r="LQD68" s="69"/>
      <c r="LQE68" s="69"/>
      <c r="LQF68" s="69"/>
      <c r="LQG68" s="70"/>
      <c r="LQH68" s="71"/>
      <c r="LQI68" s="72"/>
      <c r="LQJ68" s="68" t="s">
        <v>86</v>
      </c>
      <c r="LQK68" s="61">
        <f>SUM(LQM54:LQM66)</f>
        <v>0</v>
      </c>
      <c r="LQL68" s="61"/>
      <c r="LQM68" s="62"/>
      <c r="LQN68" s="62"/>
      <c r="LQO68" s="63"/>
      <c r="LQP68" s="63"/>
      <c r="LQQ68" s="63"/>
      <c r="LQR68" s="62"/>
      <c r="LQS68" s="64"/>
      <c r="LQT68" s="65"/>
      <c r="LQU68" s="66"/>
      <c r="LQV68" s="66"/>
      <c r="LQW68" s="66"/>
      <c r="LQX68" s="67"/>
      <c r="LQY68" s="59"/>
      <c r="LQZ68" s="59"/>
      <c r="LRA68" s="59"/>
      <c r="LRB68" s="59"/>
      <c r="LRC68" s="59"/>
      <c r="LRD68" s="59"/>
      <c r="LRE68" s="59"/>
      <c r="LRF68" s="59"/>
      <c r="LRG68" s="59"/>
      <c r="LRH68" s="59"/>
      <c r="LRI68" s="59"/>
      <c r="LRJ68" s="59"/>
      <c r="LRK68" s="59"/>
      <c r="LRL68" s="59"/>
      <c r="LRM68" s="59"/>
      <c r="LRN68" s="59"/>
      <c r="LRO68" s="59"/>
      <c r="LRP68" s="59"/>
      <c r="LRQ68" s="59"/>
      <c r="LRR68" s="59"/>
      <c r="LRS68" s="60"/>
      <c r="LRT68" s="60"/>
      <c r="LRU68" s="69"/>
      <c r="LRV68" s="69"/>
      <c r="LRW68" s="69"/>
      <c r="LRX68" s="69"/>
      <c r="LRY68" s="69"/>
      <c r="LRZ68" s="69"/>
      <c r="LSA68" s="69"/>
      <c r="LSB68" s="69"/>
      <c r="LSC68" s="69"/>
      <c r="LSD68" s="69"/>
      <c r="LSE68" s="69"/>
      <c r="LSF68" s="69"/>
      <c r="LSG68" s="69"/>
      <c r="LSH68" s="69"/>
      <c r="LSI68" s="69"/>
      <c r="LSJ68" s="69"/>
      <c r="LSK68" s="69"/>
      <c r="LSL68" s="69"/>
      <c r="LSM68" s="69"/>
      <c r="LSN68" s="69"/>
      <c r="LSO68" s="69"/>
      <c r="LSP68" s="69"/>
      <c r="LSQ68" s="69"/>
      <c r="LSR68" s="69"/>
      <c r="LSS68" s="70"/>
      <c r="LST68" s="71"/>
      <c r="LSU68" s="72"/>
      <c r="LSV68" s="68" t="s">
        <v>86</v>
      </c>
      <c r="LSW68" s="61">
        <f>SUM(LSY54:LSY66)</f>
        <v>0</v>
      </c>
      <c r="LSX68" s="61"/>
      <c r="LSY68" s="62"/>
      <c r="LSZ68" s="62"/>
      <c r="LTA68" s="63"/>
      <c r="LTB68" s="63"/>
      <c r="LTC68" s="63"/>
      <c r="LTD68" s="62"/>
      <c r="LTE68" s="64"/>
      <c r="LTF68" s="65"/>
      <c r="LTG68" s="66"/>
      <c r="LTH68" s="66"/>
      <c r="LTI68" s="66"/>
      <c r="LTJ68" s="67"/>
      <c r="LTK68" s="59"/>
      <c r="LTL68" s="59"/>
      <c r="LTM68" s="59"/>
      <c r="LTN68" s="59"/>
      <c r="LTO68" s="59"/>
      <c r="LTP68" s="59"/>
      <c r="LTQ68" s="59"/>
      <c r="LTR68" s="59"/>
      <c r="LTS68" s="59"/>
      <c r="LTT68" s="59"/>
      <c r="LTU68" s="59"/>
      <c r="LTV68" s="59"/>
      <c r="LTW68" s="59"/>
      <c r="LTX68" s="59"/>
      <c r="LTY68" s="59"/>
      <c r="LTZ68" s="59"/>
      <c r="LUA68" s="59"/>
      <c r="LUB68" s="59"/>
      <c r="LUC68" s="59"/>
      <c r="LUD68" s="59"/>
      <c r="LUE68" s="60"/>
      <c r="LUF68" s="60"/>
      <c r="LUG68" s="69"/>
      <c r="LUH68" s="69"/>
      <c r="LUI68" s="69"/>
      <c r="LUJ68" s="69"/>
      <c r="LUK68" s="69"/>
      <c r="LUL68" s="69"/>
      <c r="LUM68" s="69"/>
      <c r="LUN68" s="69"/>
      <c r="LUO68" s="69"/>
      <c r="LUP68" s="69"/>
      <c r="LUQ68" s="69"/>
      <c r="LUR68" s="69"/>
      <c r="LUS68" s="69"/>
      <c r="LUT68" s="69"/>
      <c r="LUU68" s="69"/>
      <c r="LUV68" s="69"/>
      <c r="LUW68" s="69"/>
      <c r="LUX68" s="69"/>
      <c r="LUY68" s="69"/>
      <c r="LUZ68" s="69"/>
      <c r="LVA68" s="69"/>
      <c r="LVB68" s="69"/>
      <c r="LVC68" s="69"/>
      <c r="LVD68" s="69"/>
      <c r="LVE68" s="70"/>
      <c r="LVF68" s="71"/>
      <c r="LVG68" s="72"/>
      <c r="LVH68" s="68" t="s">
        <v>86</v>
      </c>
      <c r="LVI68" s="61">
        <f>SUM(LVK54:LVK66)</f>
        <v>0</v>
      </c>
      <c r="LVJ68" s="61"/>
      <c r="LVK68" s="62"/>
      <c r="LVL68" s="62"/>
      <c r="LVM68" s="63"/>
      <c r="LVN68" s="63"/>
      <c r="LVO68" s="63"/>
      <c r="LVP68" s="62"/>
      <c r="LVQ68" s="64"/>
      <c r="LVR68" s="65"/>
      <c r="LVS68" s="66"/>
      <c r="LVT68" s="66"/>
      <c r="LVU68" s="66"/>
      <c r="LVV68" s="67"/>
      <c r="LVW68" s="59"/>
      <c r="LVX68" s="59"/>
      <c r="LVY68" s="59"/>
      <c r="LVZ68" s="59"/>
      <c r="LWA68" s="59"/>
      <c r="LWB68" s="59"/>
      <c r="LWC68" s="59"/>
      <c r="LWD68" s="59"/>
      <c r="LWE68" s="59"/>
      <c r="LWF68" s="59"/>
      <c r="LWG68" s="59"/>
      <c r="LWH68" s="59"/>
      <c r="LWI68" s="59"/>
      <c r="LWJ68" s="59"/>
      <c r="LWK68" s="59"/>
      <c r="LWL68" s="59"/>
      <c r="LWM68" s="59"/>
      <c r="LWN68" s="59"/>
      <c r="LWO68" s="59"/>
      <c r="LWP68" s="59"/>
      <c r="LWQ68" s="60"/>
      <c r="LWR68" s="60"/>
      <c r="LWS68" s="69"/>
      <c r="LWT68" s="69"/>
      <c r="LWU68" s="69"/>
      <c r="LWV68" s="69"/>
      <c r="LWW68" s="69"/>
      <c r="LWX68" s="69"/>
      <c r="LWY68" s="69"/>
      <c r="LWZ68" s="69"/>
      <c r="LXA68" s="69"/>
      <c r="LXB68" s="69"/>
      <c r="LXC68" s="69"/>
      <c r="LXD68" s="69"/>
      <c r="LXE68" s="69"/>
      <c r="LXF68" s="69"/>
      <c r="LXG68" s="69"/>
      <c r="LXH68" s="69"/>
      <c r="LXI68" s="69"/>
      <c r="LXJ68" s="69"/>
      <c r="LXK68" s="69"/>
      <c r="LXL68" s="69"/>
      <c r="LXM68" s="69"/>
      <c r="LXN68" s="69"/>
      <c r="LXO68" s="69"/>
      <c r="LXP68" s="69"/>
      <c r="LXQ68" s="70"/>
      <c r="LXR68" s="71"/>
      <c r="LXS68" s="72"/>
      <c r="LXT68" s="68" t="s">
        <v>86</v>
      </c>
      <c r="LXU68" s="61">
        <f>SUM(LXW54:LXW66)</f>
        <v>0</v>
      </c>
      <c r="LXV68" s="61"/>
      <c r="LXW68" s="62"/>
      <c r="LXX68" s="62"/>
      <c r="LXY68" s="63"/>
      <c r="LXZ68" s="63"/>
      <c r="LYA68" s="63"/>
      <c r="LYB68" s="62"/>
      <c r="LYC68" s="64"/>
      <c r="LYD68" s="65"/>
      <c r="LYE68" s="66"/>
      <c r="LYF68" s="66"/>
      <c r="LYG68" s="66"/>
      <c r="LYH68" s="67"/>
      <c r="LYI68" s="59"/>
      <c r="LYJ68" s="59"/>
      <c r="LYK68" s="59"/>
      <c r="LYL68" s="59"/>
      <c r="LYM68" s="59"/>
      <c r="LYN68" s="59"/>
      <c r="LYO68" s="59"/>
      <c r="LYP68" s="59"/>
      <c r="LYQ68" s="59"/>
      <c r="LYR68" s="59"/>
      <c r="LYS68" s="59"/>
      <c r="LYT68" s="59"/>
      <c r="LYU68" s="59"/>
      <c r="LYV68" s="59"/>
      <c r="LYW68" s="59"/>
      <c r="LYX68" s="59"/>
      <c r="LYY68" s="59"/>
      <c r="LYZ68" s="59"/>
      <c r="LZA68" s="59"/>
      <c r="LZB68" s="59"/>
      <c r="LZC68" s="60"/>
      <c r="LZD68" s="60"/>
      <c r="LZE68" s="69"/>
      <c r="LZF68" s="69"/>
      <c r="LZG68" s="69"/>
      <c r="LZH68" s="69"/>
      <c r="LZI68" s="69"/>
      <c r="LZJ68" s="69"/>
      <c r="LZK68" s="69"/>
      <c r="LZL68" s="69"/>
      <c r="LZM68" s="69"/>
      <c r="LZN68" s="69"/>
      <c r="LZO68" s="69"/>
      <c r="LZP68" s="69"/>
      <c r="LZQ68" s="69"/>
      <c r="LZR68" s="69"/>
      <c r="LZS68" s="69"/>
      <c r="LZT68" s="69"/>
      <c r="LZU68" s="69"/>
      <c r="LZV68" s="69"/>
      <c r="LZW68" s="69"/>
      <c r="LZX68" s="69"/>
      <c r="LZY68" s="69"/>
      <c r="LZZ68" s="69"/>
      <c r="MAA68" s="69"/>
      <c r="MAB68" s="69"/>
      <c r="MAC68" s="70"/>
      <c r="MAD68" s="71"/>
      <c r="MAE68" s="72"/>
      <c r="MAF68" s="68" t="s">
        <v>86</v>
      </c>
      <c r="MAG68" s="61">
        <f>SUM(MAI54:MAI66)</f>
        <v>0</v>
      </c>
      <c r="MAH68" s="61"/>
      <c r="MAI68" s="62"/>
      <c r="MAJ68" s="62"/>
      <c r="MAK68" s="63"/>
      <c r="MAL68" s="63"/>
      <c r="MAM68" s="63"/>
      <c r="MAN68" s="62"/>
      <c r="MAO68" s="64"/>
      <c r="MAP68" s="65"/>
      <c r="MAQ68" s="66"/>
      <c r="MAR68" s="66"/>
      <c r="MAS68" s="66"/>
      <c r="MAT68" s="67"/>
      <c r="MAU68" s="59"/>
      <c r="MAV68" s="59"/>
      <c r="MAW68" s="59"/>
      <c r="MAX68" s="59"/>
      <c r="MAY68" s="59"/>
      <c r="MAZ68" s="59"/>
      <c r="MBA68" s="59"/>
      <c r="MBB68" s="59"/>
      <c r="MBC68" s="59"/>
      <c r="MBD68" s="59"/>
      <c r="MBE68" s="59"/>
      <c r="MBF68" s="59"/>
      <c r="MBG68" s="59"/>
      <c r="MBH68" s="59"/>
      <c r="MBI68" s="59"/>
      <c r="MBJ68" s="59"/>
      <c r="MBK68" s="59"/>
      <c r="MBL68" s="59"/>
      <c r="MBM68" s="59"/>
      <c r="MBN68" s="59"/>
      <c r="MBO68" s="60"/>
      <c r="MBP68" s="60"/>
      <c r="MBQ68" s="69"/>
      <c r="MBR68" s="69"/>
      <c r="MBS68" s="69"/>
      <c r="MBT68" s="69"/>
      <c r="MBU68" s="69"/>
      <c r="MBV68" s="69"/>
      <c r="MBW68" s="69"/>
      <c r="MBX68" s="69"/>
      <c r="MBY68" s="69"/>
      <c r="MBZ68" s="69"/>
      <c r="MCA68" s="69"/>
      <c r="MCB68" s="69"/>
      <c r="MCC68" s="69"/>
      <c r="MCD68" s="69"/>
      <c r="MCE68" s="69"/>
      <c r="MCF68" s="69"/>
      <c r="MCG68" s="69"/>
      <c r="MCH68" s="69"/>
      <c r="MCI68" s="69"/>
      <c r="MCJ68" s="69"/>
      <c r="MCK68" s="69"/>
      <c r="MCL68" s="69"/>
      <c r="MCM68" s="69"/>
      <c r="MCN68" s="69"/>
      <c r="MCO68" s="70"/>
      <c r="MCP68" s="71"/>
      <c r="MCQ68" s="72"/>
      <c r="MCR68" s="68" t="s">
        <v>86</v>
      </c>
      <c r="MCS68" s="61">
        <f>SUM(MCU54:MCU66)</f>
        <v>0</v>
      </c>
      <c r="MCT68" s="61"/>
      <c r="MCU68" s="62"/>
      <c r="MCV68" s="62"/>
      <c r="MCW68" s="63"/>
      <c r="MCX68" s="63"/>
      <c r="MCY68" s="63"/>
      <c r="MCZ68" s="62"/>
      <c r="MDA68" s="64"/>
      <c r="MDB68" s="65"/>
      <c r="MDC68" s="66"/>
      <c r="MDD68" s="66"/>
      <c r="MDE68" s="66"/>
      <c r="MDF68" s="67"/>
      <c r="MDG68" s="59"/>
      <c r="MDH68" s="59"/>
      <c r="MDI68" s="59"/>
      <c r="MDJ68" s="59"/>
      <c r="MDK68" s="59"/>
      <c r="MDL68" s="59"/>
      <c r="MDM68" s="59"/>
      <c r="MDN68" s="59"/>
      <c r="MDO68" s="59"/>
      <c r="MDP68" s="59"/>
      <c r="MDQ68" s="59"/>
      <c r="MDR68" s="59"/>
      <c r="MDS68" s="59"/>
      <c r="MDT68" s="59"/>
      <c r="MDU68" s="59"/>
      <c r="MDV68" s="59"/>
      <c r="MDW68" s="59"/>
      <c r="MDX68" s="59"/>
      <c r="MDY68" s="59"/>
      <c r="MDZ68" s="59"/>
      <c r="MEA68" s="60"/>
      <c r="MEB68" s="60"/>
      <c r="MEC68" s="69"/>
      <c r="MED68" s="69"/>
      <c r="MEE68" s="69"/>
      <c r="MEF68" s="69"/>
      <c r="MEG68" s="69"/>
      <c r="MEH68" s="69"/>
      <c r="MEI68" s="69"/>
      <c r="MEJ68" s="69"/>
      <c r="MEK68" s="69"/>
      <c r="MEL68" s="69"/>
      <c r="MEM68" s="69"/>
      <c r="MEN68" s="69"/>
      <c r="MEO68" s="69"/>
      <c r="MEP68" s="69"/>
      <c r="MEQ68" s="69"/>
      <c r="MER68" s="69"/>
      <c r="MES68" s="69"/>
      <c r="MET68" s="69"/>
      <c r="MEU68" s="69"/>
      <c r="MEV68" s="69"/>
      <c r="MEW68" s="69"/>
      <c r="MEX68" s="69"/>
      <c r="MEY68" s="69"/>
      <c r="MEZ68" s="69"/>
      <c r="MFA68" s="70"/>
      <c r="MFB68" s="71"/>
      <c r="MFC68" s="72"/>
      <c r="MFD68" s="68" t="s">
        <v>86</v>
      </c>
      <c r="MFE68" s="61">
        <f>SUM(MFG54:MFG66)</f>
        <v>0</v>
      </c>
      <c r="MFF68" s="61"/>
      <c r="MFG68" s="62"/>
      <c r="MFH68" s="62"/>
      <c r="MFI68" s="63"/>
      <c r="MFJ68" s="63"/>
      <c r="MFK68" s="63"/>
      <c r="MFL68" s="62"/>
      <c r="MFM68" s="64"/>
      <c r="MFN68" s="65"/>
      <c r="MFO68" s="66"/>
      <c r="MFP68" s="66"/>
      <c r="MFQ68" s="66"/>
      <c r="MFR68" s="67"/>
      <c r="MFS68" s="59"/>
      <c r="MFT68" s="59"/>
      <c r="MFU68" s="59"/>
      <c r="MFV68" s="59"/>
      <c r="MFW68" s="59"/>
      <c r="MFX68" s="59"/>
      <c r="MFY68" s="59"/>
      <c r="MFZ68" s="59"/>
      <c r="MGA68" s="59"/>
      <c r="MGB68" s="59"/>
      <c r="MGC68" s="59"/>
      <c r="MGD68" s="59"/>
      <c r="MGE68" s="59"/>
      <c r="MGF68" s="59"/>
      <c r="MGG68" s="59"/>
      <c r="MGH68" s="59"/>
      <c r="MGI68" s="59"/>
      <c r="MGJ68" s="59"/>
      <c r="MGK68" s="59"/>
      <c r="MGL68" s="59"/>
      <c r="MGM68" s="60"/>
      <c r="MGN68" s="60"/>
      <c r="MGO68" s="69"/>
      <c r="MGP68" s="69"/>
      <c r="MGQ68" s="69"/>
      <c r="MGR68" s="69"/>
      <c r="MGS68" s="69"/>
      <c r="MGT68" s="69"/>
      <c r="MGU68" s="69"/>
      <c r="MGV68" s="69"/>
      <c r="MGW68" s="69"/>
      <c r="MGX68" s="69"/>
      <c r="MGY68" s="69"/>
      <c r="MGZ68" s="69"/>
      <c r="MHA68" s="69"/>
      <c r="MHB68" s="69"/>
      <c r="MHC68" s="69"/>
      <c r="MHD68" s="69"/>
      <c r="MHE68" s="69"/>
      <c r="MHF68" s="69"/>
      <c r="MHG68" s="69"/>
      <c r="MHH68" s="69"/>
      <c r="MHI68" s="69"/>
      <c r="MHJ68" s="69"/>
      <c r="MHK68" s="69"/>
      <c r="MHL68" s="69"/>
      <c r="MHM68" s="70"/>
      <c r="MHN68" s="71"/>
      <c r="MHO68" s="72"/>
      <c r="MHP68" s="68" t="s">
        <v>86</v>
      </c>
      <c r="MHQ68" s="61">
        <f>SUM(MHS54:MHS66)</f>
        <v>0</v>
      </c>
      <c r="MHR68" s="61"/>
      <c r="MHS68" s="62"/>
      <c r="MHT68" s="62"/>
      <c r="MHU68" s="63"/>
      <c r="MHV68" s="63"/>
      <c r="MHW68" s="63"/>
      <c r="MHX68" s="62"/>
      <c r="MHY68" s="64"/>
      <c r="MHZ68" s="65"/>
      <c r="MIA68" s="66"/>
      <c r="MIB68" s="66"/>
      <c r="MIC68" s="66"/>
      <c r="MID68" s="67"/>
      <c r="MIE68" s="59"/>
      <c r="MIF68" s="59"/>
      <c r="MIG68" s="59"/>
      <c r="MIH68" s="59"/>
      <c r="MII68" s="59"/>
      <c r="MIJ68" s="59"/>
      <c r="MIK68" s="59"/>
      <c r="MIL68" s="59"/>
      <c r="MIM68" s="59"/>
      <c r="MIN68" s="59"/>
      <c r="MIO68" s="59"/>
      <c r="MIP68" s="59"/>
      <c r="MIQ68" s="59"/>
      <c r="MIR68" s="59"/>
      <c r="MIS68" s="59"/>
      <c r="MIT68" s="59"/>
      <c r="MIU68" s="59"/>
      <c r="MIV68" s="59"/>
      <c r="MIW68" s="59"/>
      <c r="MIX68" s="59"/>
      <c r="MIY68" s="60"/>
      <c r="MIZ68" s="60"/>
      <c r="MJA68" s="69"/>
      <c r="MJB68" s="69"/>
      <c r="MJC68" s="69"/>
      <c r="MJD68" s="69"/>
      <c r="MJE68" s="69"/>
      <c r="MJF68" s="69"/>
      <c r="MJG68" s="69"/>
      <c r="MJH68" s="69"/>
      <c r="MJI68" s="69"/>
      <c r="MJJ68" s="69"/>
      <c r="MJK68" s="69"/>
      <c r="MJL68" s="69"/>
      <c r="MJM68" s="69"/>
      <c r="MJN68" s="69"/>
      <c r="MJO68" s="69"/>
      <c r="MJP68" s="69"/>
      <c r="MJQ68" s="69"/>
      <c r="MJR68" s="69"/>
      <c r="MJS68" s="69"/>
      <c r="MJT68" s="69"/>
      <c r="MJU68" s="69"/>
      <c r="MJV68" s="69"/>
      <c r="MJW68" s="69"/>
      <c r="MJX68" s="69"/>
      <c r="MJY68" s="70"/>
      <c r="MJZ68" s="71"/>
      <c r="MKA68" s="72"/>
      <c r="MKB68" s="68" t="s">
        <v>86</v>
      </c>
      <c r="MKC68" s="61">
        <f>SUM(MKE54:MKE66)</f>
        <v>0</v>
      </c>
      <c r="MKD68" s="61"/>
      <c r="MKE68" s="62"/>
      <c r="MKF68" s="62"/>
      <c r="MKG68" s="63"/>
      <c r="MKH68" s="63"/>
      <c r="MKI68" s="63"/>
      <c r="MKJ68" s="62"/>
      <c r="MKK68" s="64"/>
      <c r="MKL68" s="65"/>
      <c r="MKM68" s="66"/>
      <c r="MKN68" s="66"/>
      <c r="MKO68" s="66"/>
      <c r="MKP68" s="67"/>
      <c r="MKQ68" s="59"/>
      <c r="MKR68" s="59"/>
      <c r="MKS68" s="59"/>
      <c r="MKT68" s="59"/>
      <c r="MKU68" s="59"/>
      <c r="MKV68" s="59"/>
      <c r="MKW68" s="59"/>
      <c r="MKX68" s="59"/>
      <c r="MKY68" s="59"/>
      <c r="MKZ68" s="59"/>
      <c r="MLA68" s="59"/>
      <c r="MLB68" s="59"/>
      <c r="MLC68" s="59"/>
      <c r="MLD68" s="59"/>
      <c r="MLE68" s="59"/>
      <c r="MLF68" s="59"/>
      <c r="MLG68" s="59"/>
      <c r="MLH68" s="59"/>
      <c r="MLI68" s="59"/>
      <c r="MLJ68" s="59"/>
      <c r="MLK68" s="60"/>
      <c r="MLL68" s="60"/>
      <c r="MLM68" s="69"/>
      <c r="MLN68" s="69"/>
      <c r="MLO68" s="69"/>
      <c r="MLP68" s="69"/>
      <c r="MLQ68" s="69"/>
      <c r="MLR68" s="69"/>
      <c r="MLS68" s="69"/>
      <c r="MLT68" s="69"/>
      <c r="MLU68" s="69"/>
      <c r="MLV68" s="69"/>
      <c r="MLW68" s="69"/>
      <c r="MLX68" s="69"/>
      <c r="MLY68" s="69"/>
      <c r="MLZ68" s="69"/>
      <c r="MMA68" s="69"/>
      <c r="MMB68" s="69"/>
      <c r="MMC68" s="69"/>
      <c r="MMD68" s="69"/>
      <c r="MME68" s="69"/>
      <c r="MMF68" s="69"/>
      <c r="MMG68" s="69"/>
      <c r="MMH68" s="69"/>
      <c r="MMI68" s="69"/>
      <c r="MMJ68" s="69"/>
      <c r="MMK68" s="70"/>
      <c r="MML68" s="71"/>
      <c r="MMM68" s="72"/>
      <c r="MMN68" s="68" t="s">
        <v>86</v>
      </c>
      <c r="MMO68" s="61">
        <f>SUM(MMQ54:MMQ66)</f>
        <v>0</v>
      </c>
      <c r="MMP68" s="61"/>
      <c r="MMQ68" s="62"/>
      <c r="MMR68" s="62"/>
      <c r="MMS68" s="63"/>
      <c r="MMT68" s="63"/>
      <c r="MMU68" s="63"/>
      <c r="MMV68" s="62"/>
      <c r="MMW68" s="64"/>
      <c r="MMX68" s="65"/>
      <c r="MMY68" s="66"/>
      <c r="MMZ68" s="66"/>
      <c r="MNA68" s="66"/>
      <c r="MNB68" s="67"/>
      <c r="MNC68" s="59"/>
      <c r="MND68" s="59"/>
      <c r="MNE68" s="59"/>
      <c r="MNF68" s="59"/>
      <c r="MNG68" s="59"/>
      <c r="MNH68" s="59"/>
      <c r="MNI68" s="59"/>
      <c r="MNJ68" s="59"/>
      <c r="MNK68" s="59"/>
      <c r="MNL68" s="59"/>
      <c r="MNM68" s="59"/>
      <c r="MNN68" s="59"/>
      <c r="MNO68" s="59"/>
      <c r="MNP68" s="59"/>
      <c r="MNQ68" s="59"/>
      <c r="MNR68" s="59"/>
      <c r="MNS68" s="59"/>
      <c r="MNT68" s="59"/>
      <c r="MNU68" s="59"/>
      <c r="MNV68" s="59"/>
      <c r="MNW68" s="60"/>
      <c r="MNX68" s="60"/>
      <c r="MNY68" s="69"/>
      <c r="MNZ68" s="69"/>
      <c r="MOA68" s="69"/>
      <c r="MOB68" s="69"/>
      <c r="MOC68" s="69"/>
      <c r="MOD68" s="69"/>
      <c r="MOE68" s="69"/>
      <c r="MOF68" s="69"/>
      <c r="MOG68" s="69"/>
      <c r="MOH68" s="69"/>
      <c r="MOI68" s="69"/>
      <c r="MOJ68" s="69"/>
      <c r="MOK68" s="69"/>
      <c r="MOL68" s="69"/>
      <c r="MOM68" s="69"/>
      <c r="MON68" s="69"/>
      <c r="MOO68" s="69"/>
      <c r="MOP68" s="69"/>
      <c r="MOQ68" s="69"/>
      <c r="MOR68" s="69"/>
      <c r="MOS68" s="69"/>
      <c r="MOT68" s="69"/>
      <c r="MOU68" s="69"/>
      <c r="MOV68" s="69"/>
      <c r="MOW68" s="70"/>
      <c r="MOX68" s="71"/>
      <c r="MOY68" s="72"/>
      <c r="MOZ68" s="68" t="s">
        <v>86</v>
      </c>
      <c r="MPA68" s="61">
        <f>SUM(MPC54:MPC66)</f>
        <v>0</v>
      </c>
      <c r="MPB68" s="61"/>
      <c r="MPC68" s="62"/>
      <c r="MPD68" s="62"/>
      <c r="MPE68" s="63"/>
      <c r="MPF68" s="63"/>
      <c r="MPG68" s="63"/>
      <c r="MPH68" s="62"/>
      <c r="MPI68" s="64"/>
      <c r="MPJ68" s="65"/>
      <c r="MPK68" s="66"/>
      <c r="MPL68" s="66"/>
      <c r="MPM68" s="66"/>
      <c r="MPN68" s="67"/>
      <c r="MPO68" s="59"/>
      <c r="MPP68" s="59"/>
      <c r="MPQ68" s="59"/>
      <c r="MPR68" s="59"/>
      <c r="MPS68" s="59"/>
      <c r="MPT68" s="59"/>
      <c r="MPU68" s="59"/>
      <c r="MPV68" s="59"/>
      <c r="MPW68" s="59"/>
      <c r="MPX68" s="59"/>
      <c r="MPY68" s="59"/>
      <c r="MPZ68" s="59"/>
      <c r="MQA68" s="59"/>
      <c r="MQB68" s="59"/>
      <c r="MQC68" s="59"/>
      <c r="MQD68" s="59"/>
      <c r="MQE68" s="59"/>
      <c r="MQF68" s="59"/>
      <c r="MQG68" s="59"/>
      <c r="MQH68" s="59"/>
      <c r="MQI68" s="60"/>
      <c r="MQJ68" s="60"/>
      <c r="MQK68" s="69"/>
      <c r="MQL68" s="69"/>
      <c r="MQM68" s="69"/>
      <c r="MQN68" s="69"/>
      <c r="MQO68" s="69"/>
      <c r="MQP68" s="69"/>
      <c r="MQQ68" s="69"/>
      <c r="MQR68" s="69"/>
      <c r="MQS68" s="69"/>
      <c r="MQT68" s="69"/>
      <c r="MQU68" s="69"/>
      <c r="MQV68" s="69"/>
      <c r="MQW68" s="69"/>
      <c r="MQX68" s="69"/>
      <c r="MQY68" s="69"/>
      <c r="MQZ68" s="69"/>
      <c r="MRA68" s="69"/>
      <c r="MRB68" s="69"/>
      <c r="MRC68" s="69"/>
      <c r="MRD68" s="69"/>
      <c r="MRE68" s="69"/>
      <c r="MRF68" s="69"/>
      <c r="MRG68" s="69"/>
      <c r="MRH68" s="69"/>
      <c r="MRI68" s="70"/>
      <c r="MRJ68" s="71"/>
      <c r="MRK68" s="72"/>
      <c r="MRL68" s="68" t="s">
        <v>86</v>
      </c>
      <c r="MRM68" s="61">
        <f>SUM(MRO54:MRO66)</f>
        <v>0</v>
      </c>
      <c r="MRN68" s="61"/>
      <c r="MRO68" s="62"/>
      <c r="MRP68" s="62"/>
      <c r="MRQ68" s="63"/>
      <c r="MRR68" s="63"/>
      <c r="MRS68" s="63"/>
      <c r="MRT68" s="62"/>
      <c r="MRU68" s="64"/>
      <c r="MRV68" s="65"/>
      <c r="MRW68" s="66"/>
      <c r="MRX68" s="66"/>
      <c r="MRY68" s="66"/>
      <c r="MRZ68" s="67"/>
      <c r="MSA68" s="59"/>
      <c r="MSB68" s="59"/>
      <c r="MSC68" s="59"/>
      <c r="MSD68" s="59"/>
      <c r="MSE68" s="59"/>
      <c r="MSF68" s="59"/>
      <c r="MSG68" s="59"/>
      <c r="MSH68" s="59"/>
      <c r="MSI68" s="59"/>
      <c r="MSJ68" s="59"/>
      <c r="MSK68" s="59"/>
      <c r="MSL68" s="59"/>
      <c r="MSM68" s="59"/>
      <c r="MSN68" s="59"/>
      <c r="MSO68" s="59"/>
      <c r="MSP68" s="59"/>
      <c r="MSQ68" s="59"/>
      <c r="MSR68" s="59"/>
      <c r="MSS68" s="59"/>
      <c r="MST68" s="59"/>
      <c r="MSU68" s="60"/>
      <c r="MSV68" s="60"/>
      <c r="MSW68" s="69"/>
      <c r="MSX68" s="69"/>
      <c r="MSY68" s="69"/>
      <c r="MSZ68" s="69"/>
      <c r="MTA68" s="69"/>
      <c r="MTB68" s="69"/>
      <c r="MTC68" s="69"/>
      <c r="MTD68" s="69"/>
      <c r="MTE68" s="69"/>
      <c r="MTF68" s="69"/>
      <c r="MTG68" s="69"/>
      <c r="MTH68" s="69"/>
      <c r="MTI68" s="69"/>
      <c r="MTJ68" s="69"/>
      <c r="MTK68" s="69"/>
      <c r="MTL68" s="69"/>
      <c r="MTM68" s="69"/>
      <c r="MTN68" s="69"/>
      <c r="MTO68" s="69"/>
      <c r="MTP68" s="69"/>
      <c r="MTQ68" s="69"/>
      <c r="MTR68" s="69"/>
      <c r="MTS68" s="69"/>
      <c r="MTT68" s="69"/>
      <c r="MTU68" s="70"/>
      <c r="MTV68" s="71"/>
      <c r="MTW68" s="72"/>
      <c r="MTX68" s="68" t="s">
        <v>86</v>
      </c>
      <c r="MTY68" s="61">
        <f>SUM(MUA54:MUA66)</f>
        <v>0</v>
      </c>
      <c r="MTZ68" s="61"/>
      <c r="MUA68" s="62"/>
      <c r="MUB68" s="62"/>
      <c r="MUC68" s="63"/>
      <c r="MUD68" s="63"/>
      <c r="MUE68" s="63"/>
      <c r="MUF68" s="62"/>
      <c r="MUG68" s="64"/>
      <c r="MUH68" s="65"/>
      <c r="MUI68" s="66"/>
      <c r="MUJ68" s="66"/>
      <c r="MUK68" s="66"/>
      <c r="MUL68" s="67"/>
      <c r="MUM68" s="59"/>
      <c r="MUN68" s="59"/>
      <c r="MUO68" s="59"/>
      <c r="MUP68" s="59"/>
      <c r="MUQ68" s="59"/>
      <c r="MUR68" s="59"/>
      <c r="MUS68" s="59"/>
      <c r="MUT68" s="59"/>
      <c r="MUU68" s="59"/>
      <c r="MUV68" s="59"/>
      <c r="MUW68" s="59"/>
      <c r="MUX68" s="59"/>
      <c r="MUY68" s="59"/>
      <c r="MUZ68" s="59"/>
      <c r="MVA68" s="59"/>
      <c r="MVB68" s="59"/>
      <c r="MVC68" s="59"/>
      <c r="MVD68" s="59"/>
      <c r="MVE68" s="59"/>
      <c r="MVF68" s="59"/>
      <c r="MVG68" s="60"/>
      <c r="MVH68" s="60"/>
      <c r="MVI68" s="69"/>
      <c r="MVJ68" s="69"/>
      <c r="MVK68" s="69"/>
      <c r="MVL68" s="69"/>
      <c r="MVM68" s="69"/>
      <c r="MVN68" s="69"/>
      <c r="MVO68" s="69"/>
      <c r="MVP68" s="69"/>
      <c r="MVQ68" s="69"/>
      <c r="MVR68" s="69"/>
      <c r="MVS68" s="69"/>
      <c r="MVT68" s="69"/>
      <c r="MVU68" s="69"/>
      <c r="MVV68" s="69"/>
      <c r="MVW68" s="69"/>
      <c r="MVX68" s="69"/>
      <c r="MVY68" s="69"/>
      <c r="MVZ68" s="69"/>
      <c r="MWA68" s="69"/>
      <c r="MWB68" s="69"/>
      <c r="MWC68" s="69"/>
      <c r="MWD68" s="69"/>
      <c r="MWE68" s="69"/>
      <c r="MWF68" s="69"/>
      <c r="MWG68" s="70"/>
      <c r="MWH68" s="71"/>
      <c r="MWI68" s="72"/>
      <c r="MWJ68" s="68" t="s">
        <v>86</v>
      </c>
      <c r="MWK68" s="61">
        <f>SUM(MWM54:MWM66)</f>
        <v>0</v>
      </c>
      <c r="MWL68" s="61"/>
      <c r="MWM68" s="62"/>
      <c r="MWN68" s="62"/>
      <c r="MWO68" s="63"/>
      <c r="MWP68" s="63"/>
      <c r="MWQ68" s="63"/>
      <c r="MWR68" s="62"/>
      <c r="MWS68" s="64"/>
      <c r="MWT68" s="65"/>
      <c r="MWU68" s="66"/>
      <c r="MWV68" s="66"/>
      <c r="MWW68" s="66"/>
      <c r="MWX68" s="67"/>
      <c r="MWY68" s="59"/>
      <c r="MWZ68" s="59"/>
      <c r="MXA68" s="59"/>
      <c r="MXB68" s="59"/>
      <c r="MXC68" s="59"/>
      <c r="MXD68" s="59"/>
      <c r="MXE68" s="59"/>
      <c r="MXF68" s="59"/>
      <c r="MXG68" s="59"/>
      <c r="MXH68" s="59"/>
      <c r="MXI68" s="59"/>
      <c r="MXJ68" s="59"/>
      <c r="MXK68" s="59"/>
      <c r="MXL68" s="59"/>
      <c r="MXM68" s="59"/>
      <c r="MXN68" s="59"/>
      <c r="MXO68" s="59"/>
      <c r="MXP68" s="59"/>
      <c r="MXQ68" s="59"/>
      <c r="MXR68" s="59"/>
      <c r="MXS68" s="60"/>
      <c r="MXT68" s="60"/>
      <c r="MXU68" s="69"/>
      <c r="MXV68" s="69"/>
      <c r="MXW68" s="69"/>
      <c r="MXX68" s="69"/>
      <c r="MXY68" s="69"/>
      <c r="MXZ68" s="69"/>
      <c r="MYA68" s="69"/>
      <c r="MYB68" s="69"/>
      <c r="MYC68" s="69"/>
      <c r="MYD68" s="69"/>
      <c r="MYE68" s="69"/>
      <c r="MYF68" s="69"/>
      <c r="MYG68" s="69"/>
      <c r="MYH68" s="69"/>
      <c r="MYI68" s="69"/>
      <c r="MYJ68" s="69"/>
      <c r="MYK68" s="69"/>
      <c r="MYL68" s="69"/>
      <c r="MYM68" s="69"/>
      <c r="MYN68" s="69"/>
      <c r="MYO68" s="69"/>
      <c r="MYP68" s="69"/>
      <c r="MYQ68" s="69"/>
      <c r="MYR68" s="69"/>
      <c r="MYS68" s="70"/>
      <c r="MYT68" s="71"/>
      <c r="MYU68" s="72"/>
      <c r="MYV68" s="68" t="s">
        <v>86</v>
      </c>
      <c r="MYW68" s="61">
        <f>SUM(MYY54:MYY66)</f>
        <v>0</v>
      </c>
      <c r="MYX68" s="61"/>
      <c r="MYY68" s="62"/>
      <c r="MYZ68" s="62"/>
      <c r="MZA68" s="63"/>
      <c r="MZB68" s="63"/>
      <c r="MZC68" s="63"/>
      <c r="MZD68" s="62"/>
      <c r="MZE68" s="64"/>
      <c r="MZF68" s="65"/>
      <c r="MZG68" s="66"/>
      <c r="MZH68" s="66"/>
      <c r="MZI68" s="66"/>
      <c r="MZJ68" s="67"/>
      <c r="MZK68" s="59"/>
      <c r="MZL68" s="59"/>
      <c r="MZM68" s="59"/>
      <c r="MZN68" s="59"/>
      <c r="MZO68" s="59"/>
      <c r="MZP68" s="59"/>
      <c r="MZQ68" s="59"/>
      <c r="MZR68" s="59"/>
      <c r="MZS68" s="59"/>
      <c r="MZT68" s="59"/>
      <c r="MZU68" s="59"/>
      <c r="MZV68" s="59"/>
      <c r="MZW68" s="59"/>
      <c r="MZX68" s="59"/>
      <c r="MZY68" s="59"/>
      <c r="MZZ68" s="59"/>
      <c r="NAA68" s="59"/>
      <c r="NAB68" s="59"/>
      <c r="NAC68" s="59"/>
      <c r="NAD68" s="59"/>
      <c r="NAE68" s="60"/>
      <c r="NAF68" s="60"/>
      <c r="NAG68" s="69"/>
      <c r="NAH68" s="69"/>
      <c r="NAI68" s="69"/>
      <c r="NAJ68" s="69"/>
      <c r="NAK68" s="69"/>
      <c r="NAL68" s="69"/>
      <c r="NAM68" s="69"/>
      <c r="NAN68" s="69"/>
      <c r="NAO68" s="69"/>
      <c r="NAP68" s="69"/>
      <c r="NAQ68" s="69"/>
      <c r="NAR68" s="69"/>
      <c r="NAS68" s="69"/>
      <c r="NAT68" s="69"/>
      <c r="NAU68" s="69"/>
      <c r="NAV68" s="69"/>
      <c r="NAW68" s="69"/>
      <c r="NAX68" s="69"/>
      <c r="NAY68" s="69"/>
      <c r="NAZ68" s="69"/>
      <c r="NBA68" s="69"/>
      <c r="NBB68" s="69"/>
      <c r="NBC68" s="69"/>
      <c r="NBD68" s="69"/>
      <c r="NBE68" s="70"/>
      <c r="NBF68" s="71"/>
      <c r="NBG68" s="72"/>
      <c r="NBH68" s="68" t="s">
        <v>86</v>
      </c>
      <c r="NBI68" s="61">
        <f>SUM(NBK54:NBK66)</f>
        <v>0</v>
      </c>
      <c r="NBJ68" s="61"/>
      <c r="NBK68" s="62"/>
      <c r="NBL68" s="62"/>
      <c r="NBM68" s="63"/>
      <c r="NBN68" s="63"/>
      <c r="NBO68" s="63"/>
      <c r="NBP68" s="62"/>
      <c r="NBQ68" s="64"/>
      <c r="NBR68" s="65"/>
      <c r="NBS68" s="66"/>
      <c r="NBT68" s="66"/>
      <c r="NBU68" s="66"/>
      <c r="NBV68" s="67"/>
      <c r="NBW68" s="59"/>
      <c r="NBX68" s="59"/>
      <c r="NBY68" s="59"/>
      <c r="NBZ68" s="59"/>
      <c r="NCA68" s="59"/>
      <c r="NCB68" s="59"/>
      <c r="NCC68" s="59"/>
      <c r="NCD68" s="59"/>
      <c r="NCE68" s="59"/>
      <c r="NCF68" s="59"/>
      <c r="NCG68" s="59"/>
      <c r="NCH68" s="59"/>
      <c r="NCI68" s="59"/>
      <c r="NCJ68" s="59"/>
      <c r="NCK68" s="59"/>
      <c r="NCL68" s="59"/>
      <c r="NCM68" s="59"/>
      <c r="NCN68" s="59"/>
      <c r="NCO68" s="59"/>
      <c r="NCP68" s="59"/>
      <c r="NCQ68" s="60"/>
      <c r="NCR68" s="60"/>
      <c r="NCS68" s="69"/>
      <c r="NCT68" s="69"/>
      <c r="NCU68" s="69"/>
      <c r="NCV68" s="69"/>
      <c r="NCW68" s="69"/>
      <c r="NCX68" s="69"/>
      <c r="NCY68" s="69"/>
      <c r="NCZ68" s="69"/>
      <c r="NDA68" s="69"/>
      <c r="NDB68" s="69"/>
      <c r="NDC68" s="69"/>
      <c r="NDD68" s="69"/>
      <c r="NDE68" s="69"/>
      <c r="NDF68" s="69"/>
      <c r="NDG68" s="69"/>
      <c r="NDH68" s="69"/>
      <c r="NDI68" s="69"/>
      <c r="NDJ68" s="69"/>
      <c r="NDK68" s="69"/>
      <c r="NDL68" s="69"/>
      <c r="NDM68" s="69"/>
      <c r="NDN68" s="69"/>
      <c r="NDO68" s="69"/>
      <c r="NDP68" s="69"/>
      <c r="NDQ68" s="70"/>
      <c r="NDR68" s="71"/>
      <c r="NDS68" s="72"/>
      <c r="NDT68" s="68" t="s">
        <v>86</v>
      </c>
      <c r="NDU68" s="61">
        <f>SUM(NDW54:NDW66)</f>
        <v>0</v>
      </c>
      <c r="NDV68" s="61"/>
      <c r="NDW68" s="62"/>
      <c r="NDX68" s="62"/>
      <c r="NDY68" s="63"/>
      <c r="NDZ68" s="63"/>
      <c r="NEA68" s="63"/>
      <c r="NEB68" s="62"/>
      <c r="NEC68" s="64"/>
      <c r="NED68" s="65"/>
      <c r="NEE68" s="66"/>
      <c r="NEF68" s="66"/>
      <c r="NEG68" s="66"/>
      <c r="NEH68" s="67"/>
      <c r="NEI68" s="59"/>
      <c r="NEJ68" s="59"/>
      <c r="NEK68" s="59"/>
      <c r="NEL68" s="59"/>
      <c r="NEM68" s="59"/>
      <c r="NEN68" s="59"/>
      <c r="NEO68" s="59"/>
      <c r="NEP68" s="59"/>
      <c r="NEQ68" s="59"/>
      <c r="NER68" s="59"/>
      <c r="NES68" s="59"/>
      <c r="NET68" s="59"/>
      <c r="NEU68" s="59"/>
      <c r="NEV68" s="59"/>
      <c r="NEW68" s="59"/>
      <c r="NEX68" s="59"/>
      <c r="NEY68" s="59"/>
      <c r="NEZ68" s="59"/>
      <c r="NFA68" s="59"/>
      <c r="NFB68" s="59"/>
      <c r="NFC68" s="60"/>
      <c r="NFD68" s="60"/>
      <c r="NFE68" s="69"/>
      <c r="NFF68" s="69"/>
      <c r="NFG68" s="69"/>
      <c r="NFH68" s="69"/>
      <c r="NFI68" s="69"/>
      <c r="NFJ68" s="69"/>
      <c r="NFK68" s="69"/>
      <c r="NFL68" s="69"/>
      <c r="NFM68" s="69"/>
      <c r="NFN68" s="69"/>
      <c r="NFO68" s="69"/>
      <c r="NFP68" s="69"/>
      <c r="NFQ68" s="69"/>
      <c r="NFR68" s="69"/>
      <c r="NFS68" s="69"/>
      <c r="NFT68" s="69"/>
      <c r="NFU68" s="69"/>
      <c r="NFV68" s="69"/>
      <c r="NFW68" s="69"/>
      <c r="NFX68" s="69"/>
      <c r="NFY68" s="69"/>
      <c r="NFZ68" s="69"/>
      <c r="NGA68" s="69"/>
      <c r="NGB68" s="69"/>
      <c r="NGC68" s="70"/>
      <c r="NGD68" s="71"/>
      <c r="NGE68" s="72"/>
      <c r="NGF68" s="68" t="s">
        <v>86</v>
      </c>
      <c r="NGG68" s="61">
        <f>SUM(NGI54:NGI66)</f>
        <v>0</v>
      </c>
      <c r="NGH68" s="61"/>
      <c r="NGI68" s="62"/>
      <c r="NGJ68" s="62"/>
      <c r="NGK68" s="63"/>
      <c r="NGL68" s="63"/>
      <c r="NGM68" s="63"/>
      <c r="NGN68" s="62"/>
      <c r="NGO68" s="64"/>
      <c r="NGP68" s="65"/>
      <c r="NGQ68" s="66"/>
      <c r="NGR68" s="66"/>
      <c r="NGS68" s="66"/>
      <c r="NGT68" s="67"/>
      <c r="NGU68" s="59"/>
      <c r="NGV68" s="59"/>
      <c r="NGW68" s="59"/>
      <c r="NGX68" s="59"/>
      <c r="NGY68" s="59"/>
      <c r="NGZ68" s="59"/>
      <c r="NHA68" s="59"/>
      <c r="NHB68" s="59"/>
      <c r="NHC68" s="59"/>
      <c r="NHD68" s="59"/>
      <c r="NHE68" s="59"/>
      <c r="NHF68" s="59"/>
      <c r="NHG68" s="59"/>
      <c r="NHH68" s="59"/>
      <c r="NHI68" s="59"/>
      <c r="NHJ68" s="59"/>
      <c r="NHK68" s="59"/>
      <c r="NHL68" s="59"/>
      <c r="NHM68" s="59"/>
      <c r="NHN68" s="59"/>
      <c r="NHO68" s="60"/>
      <c r="NHP68" s="60"/>
      <c r="NHQ68" s="69"/>
      <c r="NHR68" s="69"/>
      <c r="NHS68" s="69"/>
      <c r="NHT68" s="69"/>
      <c r="NHU68" s="69"/>
      <c r="NHV68" s="69"/>
      <c r="NHW68" s="69"/>
      <c r="NHX68" s="69"/>
      <c r="NHY68" s="69"/>
      <c r="NHZ68" s="69"/>
      <c r="NIA68" s="69"/>
      <c r="NIB68" s="69"/>
      <c r="NIC68" s="69"/>
      <c r="NID68" s="69"/>
      <c r="NIE68" s="69"/>
      <c r="NIF68" s="69"/>
      <c r="NIG68" s="69"/>
      <c r="NIH68" s="69"/>
      <c r="NII68" s="69"/>
      <c r="NIJ68" s="69"/>
      <c r="NIK68" s="69"/>
      <c r="NIL68" s="69"/>
      <c r="NIM68" s="69"/>
      <c r="NIN68" s="69"/>
      <c r="NIO68" s="70"/>
      <c r="NIP68" s="71"/>
      <c r="NIQ68" s="72"/>
      <c r="NIR68" s="68" t="s">
        <v>86</v>
      </c>
      <c r="NIS68" s="61">
        <f>SUM(NIU54:NIU66)</f>
        <v>0</v>
      </c>
      <c r="NIT68" s="61"/>
      <c r="NIU68" s="62"/>
      <c r="NIV68" s="62"/>
      <c r="NIW68" s="63"/>
      <c r="NIX68" s="63"/>
      <c r="NIY68" s="63"/>
      <c r="NIZ68" s="62"/>
      <c r="NJA68" s="64"/>
      <c r="NJB68" s="65"/>
      <c r="NJC68" s="66"/>
      <c r="NJD68" s="66"/>
      <c r="NJE68" s="66"/>
      <c r="NJF68" s="67"/>
      <c r="NJG68" s="59"/>
      <c r="NJH68" s="59"/>
      <c r="NJI68" s="59"/>
      <c r="NJJ68" s="59"/>
      <c r="NJK68" s="59"/>
      <c r="NJL68" s="59"/>
      <c r="NJM68" s="59"/>
      <c r="NJN68" s="59"/>
      <c r="NJO68" s="59"/>
      <c r="NJP68" s="59"/>
      <c r="NJQ68" s="59"/>
      <c r="NJR68" s="59"/>
      <c r="NJS68" s="59"/>
      <c r="NJT68" s="59"/>
      <c r="NJU68" s="59"/>
      <c r="NJV68" s="59"/>
      <c r="NJW68" s="59"/>
      <c r="NJX68" s="59"/>
      <c r="NJY68" s="59"/>
      <c r="NJZ68" s="59"/>
      <c r="NKA68" s="60"/>
      <c r="NKB68" s="60"/>
      <c r="NKC68" s="69"/>
      <c r="NKD68" s="69"/>
      <c r="NKE68" s="69"/>
      <c r="NKF68" s="69"/>
      <c r="NKG68" s="69"/>
      <c r="NKH68" s="69"/>
      <c r="NKI68" s="69"/>
      <c r="NKJ68" s="69"/>
      <c r="NKK68" s="69"/>
      <c r="NKL68" s="69"/>
      <c r="NKM68" s="69"/>
      <c r="NKN68" s="69"/>
      <c r="NKO68" s="69"/>
      <c r="NKP68" s="69"/>
      <c r="NKQ68" s="69"/>
      <c r="NKR68" s="69"/>
      <c r="NKS68" s="69"/>
      <c r="NKT68" s="69"/>
      <c r="NKU68" s="69"/>
      <c r="NKV68" s="69"/>
      <c r="NKW68" s="69"/>
      <c r="NKX68" s="69"/>
      <c r="NKY68" s="69"/>
      <c r="NKZ68" s="69"/>
      <c r="NLA68" s="70"/>
      <c r="NLB68" s="71"/>
      <c r="NLC68" s="72"/>
      <c r="NLD68" s="68" t="s">
        <v>86</v>
      </c>
      <c r="NLE68" s="61">
        <f>SUM(NLG54:NLG66)</f>
        <v>0</v>
      </c>
      <c r="NLF68" s="61"/>
      <c r="NLG68" s="62"/>
      <c r="NLH68" s="62"/>
      <c r="NLI68" s="63"/>
      <c r="NLJ68" s="63"/>
      <c r="NLK68" s="63"/>
      <c r="NLL68" s="62"/>
      <c r="NLM68" s="64"/>
      <c r="NLN68" s="65"/>
      <c r="NLO68" s="66"/>
      <c r="NLP68" s="66"/>
      <c r="NLQ68" s="66"/>
      <c r="NLR68" s="67"/>
      <c r="NLS68" s="59"/>
      <c r="NLT68" s="59"/>
      <c r="NLU68" s="59"/>
      <c r="NLV68" s="59"/>
      <c r="NLW68" s="59"/>
      <c r="NLX68" s="59"/>
      <c r="NLY68" s="59"/>
      <c r="NLZ68" s="59"/>
      <c r="NMA68" s="59"/>
      <c r="NMB68" s="59"/>
      <c r="NMC68" s="59"/>
      <c r="NMD68" s="59"/>
      <c r="NME68" s="59"/>
      <c r="NMF68" s="59"/>
      <c r="NMG68" s="59"/>
      <c r="NMH68" s="59"/>
      <c r="NMI68" s="59"/>
      <c r="NMJ68" s="59"/>
      <c r="NMK68" s="59"/>
      <c r="NML68" s="59"/>
      <c r="NMM68" s="60"/>
      <c r="NMN68" s="60"/>
      <c r="NMO68" s="69"/>
      <c r="NMP68" s="69"/>
      <c r="NMQ68" s="69"/>
      <c r="NMR68" s="69"/>
      <c r="NMS68" s="69"/>
      <c r="NMT68" s="69"/>
      <c r="NMU68" s="69"/>
      <c r="NMV68" s="69"/>
      <c r="NMW68" s="69"/>
      <c r="NMX68" s="69"/>
      <c r="NMY68" s="69"/>
      <c r="NMZ68" s="69"/>
      <c r="NNA68" s="69"/>
      <c r="NNB68" s="69"/>
      <c r="NNC68" s="69"/>
      <c r="NND68" s="69"/>
      <c r="NNE68" s="69"/>
      <c r="NNF68" s="69"/>
      <c r="NNG68" s="69"/>
      <c r="NNH68" s="69"/>
      <c r="NNI68" s="69"/>
      <c r="NNJ68" s="69"/>
      <c r="NNK68" s="69"/>
      <c r="NNL68" s="69"/>
      <c r="NNM68" s="70"/>
      <c r="NNN68" s="71"/>
      <c r="NNO68" s="72"/>
      <c r="NNP68" s="68" t="s">
        <v>86</v>
      </c>
      <c r="NNQ68" s="61">
        <f>SUM(NNS54:NNS66)</f>
        <v>0</v>
      </c>
      <c r="NNR68" s="61"/>
      <c r="NNS68" s="62"/>
      <c r="NNT68" s="62"/>
      <c r="NNU68" s="63"/>
      <c r="NNV68" s="63"/>
      <c r="NNW68" s="63"/>
      <c r="NNX68" s="62"/>
      <c r="NNY68" s="64"/>
      <c r="NNZ68" s="65"/>
      <c r="NOA68" s="66"/>
      <c r="NOB68" s="66"/>
      <c r="NOC68" s="66"/>
      <c r="NOD68" s="67"/>
      <c r="NOE68" s="59"/>
      <c r="NOF68" s="59"/>
      <c r="NOG68" s="59"/>
      <c r="NOH68" s="59"/>
      <c r="NOI68" s="59"/>
      <c r="NOJ68" s="59"/>
      <c r="NOK68" s="59"/>
      <c r="NOL68" s="59"/>
      <c r="NOM68" s="59"/>
      <c r="NON68" s="59"/>
      <c r="NOO68" s="59"/>
      <c r="NOP68" s="59"/>
      <c r="NOQ68" s="59"/>
      <c r="NOR68" s="59"/>
      <c r="NOS68" s="59"/>
      <c r="NOT68" s="59"/>
      <c r="NOU68" s="59"/>
      <c r="NOV68" s="59"/>
      <c r="NOW68" s="59"/>
      <c r="NOX68" s="59"/>
      <c r="NOY68" s="60"/>
      <c r="NOZ68" s="60"/>
      <c r="NPA68" s="69"/>
      <c r="NPB68" s="69"/>
      <c r="NPC68" s="69"/>
      <c r="NPD68" s="69"/>
      <c r="NPE68" s="69"/>
      <c r="NPF68" s="69"/>
      <c r="NPG68" s="69"/>
      <c r="NPH68" s="69"/>
      <c r="NPI68" s="69"/>
      <c r="NPJ68" s="69"/>
      <c r="NPK68" s="69"/>
      <c r="NPL68" s="69"/>
      <c r="NPM68" s="69"/>
      <c r="NPN68" s="69"/>
      <c r="NPO68" s="69"/>
      <c r="NPP68" s="69"/>
      <c r="NPQ68" s="69"/>
      <c r="NPR68" s="69"/>
      <c r="NPS68" s="69"/>
      <c r="NPT68" s="69"/>
      <c r="NPU68" s="69"/>
      <c r="NPV68" s="69"/>
      <c r="NPW68" s="69"/>
      <c r="NPX68" s="69"/>
      <c r="NPY68" s="70"/>
      <c r="NPZ68" s="71"/>
      <c r="NQA68" s="72"/>
      <c r="NQB68" s="68" t="s">
        <v>86</v>
      </c>
      <c r="NQC68" s="61">
        <f>SUM(NQE54:NQE66)</f>
        <v>0</v>
      </c>
      <c r="NQD68" s="61"/>
      <c r="NQE68" s="62"/>
      <c r="NQF68" s="62"/>
      <c r="NQG68" s="63"/>
      <c r="NQH68" s="63"/>
      <c r="NQI68" s="63"/>
      <c r="NQJ68" s="62"/>
      <c r="NQK68" s="64"/>
      <c r="NQL68" s="65"/>
      <c r="NQM68" s="66"/>
      <c r="NQN68" s="66"/>
      <c r="NQO68" s="66"/>
      <c r="NQP68" s="67"/>
      <c r="NQQ68" s="59"/>
      <c r="NQR68" s="59"/>
      <c r="NQS68" s="59"/>
      <c r="NQT68" s="59"/>
      <c r="NQU68" s="59"/>
      <c r="NQV68" s="59"/>
      <c r="NQW68" s="59"/>
      <c r="NQX68" s="59"/>
      <c r="NQY68" s="59"/>
      <c r="NQZ68" s="59"/>
      <c r="NRA68" s="59"/>
      <c r="NRB68" s="59"/>
      <c r="NRC68" s="59"/>
      <c r="NRD68" s="59"/>
      <c r="NRE68" s="59"/>
      <c r="NRF68" s="59"/>
      <c r="NRG68" s="59"/>
      <c r="NRH68" s="59"/>
      <c r="NRI68" s="59"/>
      <c r="NRJ68" s="59"/>
      <c r="NRK68" s="60"/>
      <c r="NRL68" s="60"/>
      <c r="NRM68" s="69"/>
      <c r="NRN68" s="69"/>
      <c r="NRO68" s="69"/>
      <c r="NRP68" s="69"/>
      <c r="NRQ68" s="69"/>
      <c r="NRR68" s="69"/>
      <c r="NRS68" s="69"/>
      <c r="NRT68" s="69"/>
      <c r="NRU68" s="69"/>
      <c r="NRV68" s="69"/>
      <c r="NRW68" s="69"/>
      <c r="NRX68" s="69"/>
      <c r="NRY68" s="69"/>
      <c r="NRZ68" s="69"/>
      <c r="NSA68" s="69"/>
      <c r="NSB68" s="69"/>
      <c r="NSC68" s="69"/>
      <c r="NSD68" s="69"/>
      <c r="NSE68" s="69"/>
      <c r="NSF68" s="69"/>
      <c r="NSG68" s="69"/>
      <c r="NSH68" s="69"/>
      <c r="NSI68" s="69"/>
      <c r="NSJ68" s="69"/>
      <c r="NSK68" s="70"/>
      <c r="NSL68" s="71"/>
      <c r="NSM68" s="72"/>
      <c r="NSN68" s="68" t="s">
        <v>86</v>
      </c>
      <c r="NSO68" s="61">
        <f>SUM(NSQ54:NSQ66)</f>
        <v>0</v>
      </c>
      <c r="NSP68" s="61"/>
      <c r="NSQ68" s="62"/>
      <c r="NSR68" s="62"/>
      <c r="NSS68" s="63"/>
      <c r="NST68" s="63"/>
      <c r="NSU68" s="63"/>
      <c r="NSV68" s="62"/>
      <c r="NSW68" s="64"/>
      <c r="NSX68" s="65"/>
      <c r="NSY68" s="66"/>
      <c r="NSZ68" s="66"/>
      <c r="NTA68" s="66"/>
      <c r="NTB68" s="67"/>
      <c r="NTC68" s="59"/>
      <c r="NTD68" s="59"/>
      <c r="NTE68" s="59"/>
      <c r="NTF68" s="59"/>
      <c r="NTG68" s="59"/>
      <c r="NTH68" s="59"/>
      <c r="NTI68" s="59"/>
      <c r="NTJ68" s="59"/>
      <c r="NTK68" s="59"/>
      <c r="NTL68" s="59"/>
      <c r="NTM68" s="59"/>
      <c r="NTN68" s="59"/>
      <c r="NTO68" s="59"/>
      <c r="NTP68" s="59"/>
      <c r="NTQ68" s="59"/>
      <c r="NTR68" s="59"/>
      <c r="NTS68" s="59"/>
      <c r="NTT68" s="59"/>
      <c r="NTU68" s="59"/>
      <c r="NTV68" s="59"/>
      <c r="NTW68" s="60"/>
      <c r="NTX68" s="60"/>
      <c r="NTY68" s="69"/>
      <c r="NTZ68" s="69"/>
      <c r="NUA68" s="69"/>
      <c r="NUB68" s="69"/>
      <c r="NUC68" s="69"/>
      <c r="NUD68" s="69"/>
      <c r="NUE68" s="69"/>
      <c r="NUF68" s="69"/>
      <c r="NUG68" s="69"/>
      <c r="NUH68" s="69"/>
      <c r="NUI68" s="69"/>
      <c r="NUJ68" s="69"/>
      <c r="NUK68" s="69"/>
      <c r="NUL68" s="69"/>
      <c r="NUM68" s="69"/>
      <c r="NUN68" s="69"/>
      <c r="NUO68" s="69"/>
      <c r="NUP68" s="69"/>
      <c r="NUQ68" s="69"/>
      <c r="NUR68" s="69"/>
      <c r="NUS68" s="69"/>
      <c r="NUT68" s="69"/>
      <c r="NUU68" s="69"/>
      <c r="NUV68" s="69"/>
      <c r="NUW68" s="70"/>
      <c r="NUX68" s="71"/>
      <c r="NUY68" s="72"/>
      <c r="NUZ68" s="68" t="s">
        <v>86</v>
      </c>
      <c r="NVA68" s="61">
        <f>SUM(NVC54:NVC66)</f>
        <v>0</v>
      </c>
      <c r="NVB68" s="61"/>
      <c r="NVC68" s="62"/>
      <c r="NVD68" s="62"/>
      <c r="NVE68" s="63"/>
      <c r="NVF68" s="63"/>
      <c r="NVG68" s="63"/>
      <c r="NVH68" s="62"/>
      <c r="NVI68" s="64"/>
      <c r="NVJ68" s="65"/>
      <c r="NVK68" s="66"/>
      <c r="NVL68" s="66"/>
      <c r="NVM68" s="66"/>
      <c r="NVN68" s="67"/>
      <c r="NVO68" s="59"/>
      <c r="NVP68" s="59"/>
      <c r="NVQ68" s="59"/>
      <c r="NVR68" s="59"/>
      <c r="NVS68" s="59"/>
      <c r="NVT68" s="59"/>
      <c r="NVU68" s="59"/>
      <c r="NVV68" s="59"/>
      <c r="NVW68" s="59"/>
      <c r="NVX68" s="59"/>
      <c r="NVY68" s="59"/>
      <c r="NVZ68" s="59"/>
      <c r="NWA68" s="59"/>
      <c r="NWB68" s="59"/>
      <c r="NWC68" s="59"/>
      <c r="NWD68" s="59"/>
      <c r="NWE68" s="59"/>
      <c r="NWF68" s="59"/>
      <c r="NWG68" s="59"/>
      <c r="NWH68" s="59"/>
      <c r="NWI68" s="60"/>
      <c r="NWJ68" s="60"/>
      <c r="NWK68" s="69"/>
      <c r="NWL68" s="69"/>
      <c r="NWM68" s="69"/>
      <c r="NWN68" s="69"/>
      <c r="NWO68" s="69"/>
      <c r="NWP68" s="69"/>
      <c r="NWQ68" s="69"/>
      <c r="NWR68" s="69"/>
      <c r="NWS68" s="69"/>
      <c r="NWT68" s="69"/>
      <c r="NWU68" s="69"/>
      <c r="NWV68" s="69"/>
      <c r="NWW68" s="69"/>
      <c r="NWX68" s="69"/>
      <c r="NWY68" s="69"/>
      <c r="NWZ68" s="69"/>
      <c r="NXA68" s="69"/>
      <c r="NXB68" s="69"/>
      <c r="NXC68" s="69"/>
      <c r="NXD68" s="69"/>
      <c r="NXE68" s="69"/>
      <c r="NXF68" s="69"/>
      <c r="NXG68" s="69"/>
      <c r="NXH68" s="69"/>
      <c r="NXI68" s="70"/>
      <c r="NXJ68" s="71"/>
      <c r="NXK68" s="72"/>
      <c r="NXL68" s="68" t="s">
        <v>86</v>
      </c>
      <c r="NXM68" s="61">
        <f>SUM(NXO54:NXO66)</f>
        <v>0</v>
      </c>
      <c r="NXN68" s="61"/>
      <c r="NXO68" s="62"/>
      <c r="NXP68" s="62"/>
      <c r="NXQ68" s="63"/>
      <c r="NXR68" s="63"/>
      <c r="NXS68" s="63"/>
      <c r="NXT68" s="62"/>
      <c r="NXU68" s="64"/>
      <c r="NXV68" s="65"/>
      <c r="NXW68" s="66"/>
      <c r="NXX68" s="66"/>
      <c r="NXY68" s="66"/>
      <c r="NXZ68" s="67"/>
      <c r="NYA68" s="59"/>
      <c r="NYB68" s="59"/>
      <c r="NYC68" s="59"/>
      <c r="NYD68" s="59"/>
      <c r="NYE68" s="59"/>
      <c r="NYF68" s="59"/>
      <c r="NYG68" s="59"/>
      <c r="NYH68" s="59"/>
      <c r="NYI68" s="59"/>
      <c r="NYJ68" s="59"/>
      <c r="NYK68" s="59"/>
      <c r="NYL68" s="59"/>
      <c r="NYM68" s="59"/>
      <c r="NYN68" s="59"/>
      <c r="NYO68" s="59"/>
      <c r="NYP68" s="59"/>
      <c r="NYQ68" s="59"/>
      <c r="NYR68" s="59"/>
      <c r="NYS68" s="59"/>
      <c r="NYT68" s="59"/>
      <c r="NYU68" s="60"/>
      <c r="NYV68" s="60"/>
      <c r="NYW68" s="69"/>
      <c r="NYX68" s="69"/>
      <c r="NYY68" s="69"/>
      <c r="NYZ68" s="69"/>
      <c r="NZA68" s="69"/>
      <c r="NZB68" s="69"/>
      <c r="NZC68" s="69"/>
      <c r="NZD68" s="69"/>
      <c r="NZE68" s="69"/>
      <c r="NZF68" s="69"/>
      <c r="NZG68" s="69"/>
      <c r="NZH68" s="69"/>
      <c r="NZI68" s="69"/>
      <c r="NZJ68" s="69"/>
      <c r="NZK68" s="69"/>
      <c r="NZL68" s="69"/>
      <c r="NZM68" s="69"/>
      <c r="NZN68" s="69"/>
      <c r="NZO68" s="69"/>
      <c r="NZP68" s="69"/>
      <c r="NZQ68" s="69"/>
      <c r="NZR68" s="69"/>
      <c r="NZS68" s="69"/>
      <c r="NZT68" s="69"/>
      <c r="NZU68" s="70"/>
      <c r="NZV68" s="71"/>
      <c r="NZW68" s="72"/>
      <c r="NZX68" s="68" t="s">
        <v>86</v>
      </c>
      <c r="NZY68" s="61">
        <f>SUM(OAA54:OAA66)</f>
        <v>0</v>
      </c>
      <c r="NZZ68" s="61"/>
      <c r="OAA68" s="62"/>
      <c r="OAB68" s="62"/>
      <c r="OAC68" s="63"/>
      <c r="OAD68" s="63"/>
      <c r="OAE68" s="63"/>
      <c r="OAF68" s="62"/>
      <c r="OAG68" s="64"/>
      <c r="OAH68" s="65"/>
      <c r="OAI68" s="66"/>
      <c r="OAJ68" s="66"/>
      <c r="OAK68" s="66"/>
      <c r="OAL68" s="67"/>
      <c r="OAM68" s="59"/>
      <c r="OAN68" s="59"/>
      <c r="OAO68" s="59"/>
      <c r="OAP68" s="59"/>
      <c r="OAQ68" s="59"/>
      <c r="OAR68" s="59"/>
      <c r="OAS68" s="59"/>
      <c r="OAT68" s="59"/>
      <c r="OAU68" s="59"/>
      <c r="OAV68" s="59"/>
      <c r="OAW68" s="59"/>
      <c r="OAX68" s="59"/>
      <c r="OAY68" s="59"/>
      <c r="OAZ68" s="59"/>
      <c r="OBA68" s="59"/>
      <c r="OBB68" s="59"/>
      <c r="OBC68" s="59"/>
      <c r="OBD68" s="59"/>
      <c r="OBE68" s="59"/>
      <c r="OBF68" s="59"/>
      <c r="OBG68" s="60"/>
      <c r="OBH68" s="60"/>
      <c r="OBI68" s="69"/>
      <c r="OBJ68" s="69"/>
      <c r="OBK68" s="69"/>
      <c r="OBL68" s="69"/>
      <c r="OBM68" s="69"/>
      <c r="OBN68" s="69"/>
      <c r="OBO68" s="69"/>
      <c r="OBP68" s="69"/>
      <c r="OBQ68" s="69"/>
      <c r="OBR68" s="69"/>
      <c r="OBS68" s="69"/>
      <c r="OBT68" s="69"/>
      <c r="OBU68" s="69"/>
      <c r="OBV68" s="69"/>
      <c r="OBW68" s="69"/>
      <c r="OBX68" s="69"/>
      <c r="OBY68" s="69"/>
      <c r="OBZ68" s="69"/>
      <c r="OCA68" s="69"/>
      <c r="OCB68" s="69"/>
      <c r="OCC68" s="69"/>
      <c r="OCD68" s="69"/>
      <c r="OCE68" s="69"/>
      <c r="OCF68" s="69"/>
      <c r="OCG68" s="70"/>
      <c r="OCH68" s="71"/>
      <c r="OCI68" s="72"/>
      <c r="OCJ68" s="68" t="s">
        <v>86</v>
      </c>
      <c r="OCK68" s="61">
        <f>SUM(OCM54:OCM66)</f>
        <v>0</v>
      </c>
      <c r="OCL68" s="61"/>
      <c r="OCM68" s="62"/>
      <c r="OCN68" s="62"/>
      <c r="OCO68" s="63"/>
      <c r="OCP68" s="63"/>
      <c r="OCQ68" s="63"/>
      <c r="OCR68" s="62"/>
      <c r="OCS68" s="64"/>
      <c r="OCT68" s="65"/>
      <c r="OCU68" s="66"/>
      <c r="OCV68" s="66"/>
      <c r="OCW68" s="66"/>
      <c r="OCX68" s="67"/>
      <c r="OCY68" s="59"/>
      <c r="OCZ68" s="59"/>
      <c r="ODA68" s="59"/>
      <c r="ODB68" s="59"/>
      <c r="ODC68" s="59"/>
      <c r="ODD68" s="59"/>
      <c r="ODE68" s="59"/>
      <c r="ODF68" s="59"/>
      <c r="ODG68" s="59"/>
      <c r="ODH68" s="59"/>
      <c r="ODI68" s="59"/>
      <c r="ODJ68" s="59"/>
      <c r="ODK68" s="59"/>
      <c r="ODL68" s="59"/>
      <c r="ODM68" s="59"/>
      <c r="ODN68" s="59"/>
      <c r="ODO68" s="59"/>
      <c r="ODP68" s="59"/>
      <c r="ODQ68" s="59"/>
      <c r="ODR68" s="59"/>
      <c r="ODS68" s="60"/>
      <c r="ODT68" s="60"/>
      <c r="ODU68" s="69"/>
      <c r="ODV68" s="69"/>
      <c r="ODW68" s="69"/>
      <c r="ODX68" s="69"/>
      <c r="ODY68" s="69"/>
      <c r="ODZ68" s="69"/>
      <c r="OEA68" s="69"/>
      <c r="OEB68" s="69"/>
      <c r="OEC68" s="69"/>
      <c r="OED68" s="69"/>
      <c r="OEE68" s="69"/>
      <c r="OEF68" s="69"/>
      <c r="OEG68" s="69"/>
      <c r="OEH68" s="69"/>
      <c r="OEI68" s="69"/>
      <c r="OEJ68" s="69"/>
      <c r="OEK68" s="69"/>
      <c r="OEL68" s="69"/>
      <c r="OEM68" s="69"/>
      <c r="OEN68" s="69"/>
      <c r="OEO68" s="69"/>
      <c r="OEP68" s="69"/>
      <c r="OEQ68" s="69"/>
      <c r="OER68" s="69"/>
      <c r="OES68" s="70"/>
      <c r="OET68" s="71"/>
      <c r="OEU68" s="72"/>
      <c r="OEV68" s="68" t="s">
        <v>86</v>
      </c>
      <c r="OEW68" s="61">
        <f>SUM(OEY54:OEY66)</f>
        <v>0</v>
      </c>
      <c r="OEX68" s="61"/>
      <c r="OEY68" s="62"/>
      <c r="OEZ68" s="62"/>
      <c r="OFA68" s="63"/>
      <c r="OFB68" s="63"/>
      <c r="OFC68" s="63"/>
      <c r="OFD68" s="62"/>
      <c r="OFE68" s="64"/>
      <c r="OFF68" s="65"/>
      <c r="OFG68" s="66"/>
      <c r="OFH68" s="66"/>
      <c r="OFI68" s="66"/>
      <c r="OFJ68" s="67"/>
      <c r="OFK68" s="59"/>
      <c r="OFL68" s="59"/>
      <c r="OFM68" s="59"/>
      <c r="OFN68" s="59"/>
      <c r="OFO68" s="59"/>
      <c r="OFP68" s="59"/>
      <c r="OFQ68" s="59"/>
      <c r="OFR68" s="59"/>
      <c r="OFS68" s="59"/>
      <c r="OFT68" s="59"/>
      <c r="OFU68" s="59"/>
      <c r="OFV68" s="59"/>
      <c r="OFW68" s="59"/>
      <c r="OFX68" s="59"/>
      <c r="OFY68" s="59"/>
      <c r="OFZ68" s="59"/>
      <c r="OGA68" s="59"/>
      <c r="OGB68" s="59"/>
      <c r="OGC68" s="59"/>
      <c r="OGD68" s="59"/>
      <c r="OGE68" s="60"/>
      <c r="OGF68" s="60"/>
      <c r="OGG68" s="69"/>
      <c r="OGH68" s="69"/>
      <c r="OGI68" s="69"/>
      <c r="OGJ68" s="69"/>
      <c r="OGK68" s="69"/>
      <c r="OGL68" s="69"/>
      <c r="OGM68" s="69"/>
      <c r="OGN68" s="69"/>
      <c r="OGO68" s="69"/>
      <c r="OGP68" s="69"/>
      <c r="OGQ68" s="69"/>
      <c r="OGR68" s="69"/>
      <c r="OGS68" s="69"/>
      <c r="OGT68" s="69"/>
      <c r="OGU68" s="69"/>
      <c r="OGV68" s="69"/>
      <c r="OGW68" s="69"/>
      <c r="OGX68" s="69"/>
      <c r="OGY68" s="69"/>
      <c r="OGZ68" s="69"/>
      <c r="OHA68" s="69"/>
      <c r="OHB68" s="69"/>
      <c r="OHC68" s="69"/>
      <c r="OHD68" s="69"/>
      <c r="OHE68" s="70"/>
      <c r="OHF68" s="71"/>
      <c r="OHG68" s="72"/>
      <c r="OHH68" s="68" t="s">
        <v>86</v>
      </c>
      <c r="OHI68" s="61">
        <f>SUM(OHK54:OHK66)</f>
        <v>0</v>
      </c>
      <c r="OHJ68" s="61"/>
      <c r="OHK68" s="62"/>
      <c r="OHL68" s="62"/>
      <c r="OHM68" s="63"/>
      <c r="OHN68" s="63"/>
      <c r="OHO68" s="63"/>
      <c r="OHP68" s="62"/>
      <c r="OHQ68" s="64"/>
      <c r="OHR68" s="65"/>
      <c r="OHS68" s="66"/>
      <c r="OHT68" s="66"/>
      <c r="OHU68" s="66"/>
      <c r="OHV68" s="67"/>
      <c r="OHW68" s="59"/>
      <c r="OHX68" s="59"/>
      <c r="OHY68" s="59"/>
      <c r="OHZ68" s="59"/>
      <c r="OIA68" s="59"/>
      <c r="OIB68" s="59"/>
      <c r="OIC68" s="59"/>
      <c r="OID68" s="59"/>
      <c r="OIE68" s="59"/>
      <c r="OIF68" s="59"/>
      <c r="OIG68" s="59"/>
      <c r="OIH68" s="59"/>
      <c r="OII68" s="59"/>
      <c r="OIJ68" s="59"/>
      <c r="OIK68" s="59"/>
      <c r="OIL68" s="59"/>
      <c r="OIM68" s="59"/>
      <c r="OIN68" s="59"/>
      <c r="OIO68" s="59"/>
      <c r="OIP68" s="59"/>
      <c r="OIQ68" s="60"/>
      <c r="OIR68" s="60"/>
      <c r="OIS68" s="69"/>
      <c r="OIT68" s="69"/>
      <c r="OIU68" s="69"/>
      <c r="OIV68" s="69"/>
      <c r="OIW68" s="69"/>
      <c r="OIX68" s="69"/>
      <c r="OIY68" s="69"/>
      <c r="OIZ68" s="69"/>
      <c r="OJA68" s="69"/>
      <c r="OJB68" s="69"/>
      <c r="OJC68" s="69"/>
      <c r="OJD68" s="69"/>
      <c r="OJE68" s="69"/>
      <c r="OJF68" s="69"/>
      <c r="OJG68" s="69"/>
      <c r="OJH68" s="69"/>
      <c r="OJI68" s="69"/>
      <c r="OJJ68" s="69"/>
      <c r="OJK68" s="69"/>
      <c r="OJL68" s="69"/>
      <c r="OJM68" s="69"/>
      <c r="OJN68" s="69"/>
      <c r="OJO68" s="69"/>
      <c r="OJP68" s="69"/>
      <c r="OJQ68" s="70"/>
      <c r="OJR68" s="71"/>
      <c r="OJS68" s="72"/>
      <c r="OJT68" s="68" t="s">
        <v>86</v>
      </c>
      <c r="OJU68" s="61">
        <f>SUM(OJW54:OJW66)</f>
        <v>0</v>
      </c>
      <c r="OJV68" s="61"/>
      <c r="OJW68" s="62"/>
      <c r="OJX68" s="62"/>
      <c r="OJY68" s="63"/>
      <c r="OJZ68" s="63"/>
      <c r="OKA68" s="63"/>
      <c r="OKB68" s="62"/>
      <c r="OKC68" s="64"/>
      <c r="OKD68" s="65"/>
      <c r="OKE68" s="66"/>
      <c r="OKF68" s="66"/>
      <c r="OKG68" s="66"/>
      <c r="OKH68" s="67"/>
      <c r="OKI68" s="59"/>
      <c r="OKJ68" s="59"/>
      <c r="OKK68" s="59"/>
      <c r="OKL68" s="59"/>
      <c r="OKM68" s="59"/>
      <c r="OKN68" s="59"/>
      <c r="OKO68" s="59"/>
      <c r="OKP68" s="59"/>
      <c r="OKQ68" s="59"/>
      <c r="OKR68" s="59"/>
      <c r="OKS68" s="59"/>
      <c r="OKT68" s="59"/>
      <c r="OKU68" s="59"/>
      <c r="OKV68" s="59"/>
      <c r="OKW68" s="59"/>
      <c r="OKX68" s="59"/>
      <c r="OKY68" s="59"/>
      <c r="OKZ68" s="59"/>
      <c r="OLA68" s="59"/>
      <c r="OLB68" s="59"/>
      <c r="OLC68" s="60"/>
      <c r="OLD68" s="60"/>
      <c r="OLE68" s="69"/>
      <c r="OLF68" s="69"/>
      <c r="OLG68" s="69"/>
      <c r="OLH68" s="69"/>
      <c r="OLI68" s="69"/>
      <c r="OLJ68" s="69"/>
      <c r="OLK68" s="69"/>
      <c r="OLL68" s="69"/>
      <c r="OLM68" s="69"/>
      <c r="OLN68" s="69"/>
      <c r="OLO68" s="69"/>
      <c r="OLP68" s="69"/>
      <c r="OLQ68" s="69"/>
      <c r="OLR68" s="69"/>
      <c r="OLS68" s="69"/>
      <c r="OLT68" s="69"/>
      <c r="OLU68" s="69"/>
      <c r="OLV68" s="69"/>
      <c r="OLW68" s="69"/>
      <c r="OLX68" s="69"/>
      <c r="OLY68" s="69"/>
      <c r="OLZ68" s="69"/>
      <c r="OMA68" s="69"/>
      <c r="OMB68" s="69"/>
      <c r="OMC68" s="70"/>
      <c r="OMD68" s="71"/>
      <c r="OME68" s="72"/>
      <c r="OMF68" s="68" t="s">
        <v>86</v>
      </c>
      <c r="OMG68" s="61">
        <f>SUM(OMI54:OMI66)</f>
        <v>0</v>
      </c>
      <c r="OMH68" s="61"/>
      <c r="OMI68" s="62"/>
      <c r="OMJ68" s="62"/>
      <c r="OMK68" s="63"/>
      <c r="OML68" s="63"/>
      <c r="OMM68" s="63"/>
      <c r="OMN68" s="62"/>
      <c r="OMO68" s="64"/>
      <c r="OMP68" s="65"/>
      <c r="OMQ68" s="66"/>
      <c r="OMR68" s="66"/>
      <c r="OMS68" s="66"/>
      <c r="OMT68" s="67"/>
      <c r="OMU68" s="59"/>
      <c r="OMV68" s="59"/>
      <c r="OMW68" s="59"/>
      <c r="OMX68" s="59"/>
      <c r="OMY68" s="59"/>
      <c r="OMZ68" s="59"/>
      <c r="ONA68" s="59"/>
      <c r="ONB68" s="59"/>
      <c r="ONC68" s="59"/>
      <c r="OND68" s="59"/>
      <c r="ONE68" s="59"/>
      <c r="ONF68" s="59"/>
      <c r="ONG68" s="59"/>
      <c r="ONH68" s="59"/>
      <c r="ONI68" s="59"/>
      <c r="ONJ68" s="59"/>
      <c r="ONK68" s="59"/>
      <c r="ONL68" s="59"/>
      <c r="ONM68" s="59"/>
      <c r="ONN68" s="59"/>
      <c r="ONO68" s="60"/>
      <c r="ONP68" s="60"/>
      <c r="ONQ68" s="69"/>
      <c r="ONR68" s="69"/>
      <c r="ONS68" s="69"/>
      <c r="ONT68" s="69"/>
      <c r="ONU68" s="69"/>
      <c r="ONV68" s="69"/>
      <c r="ONW68" s="69"/>
      <c r="ONX68" s="69"/>
      <c r="ONY68" s="69"/>
      <c r="ONZ68" s="69"/>
      <c r="OOA68" s="69"/>
      <c r="OOB68" s="69"/>
      <c r="OOC68" s="69"/>
      <c r="OOD68" s="69"/>
      <c r="OOE68" s="69"/>
      <c r="OOF68" s="69"/>
      <c r="OOG68" s="69"/>
      <c r="OOH68" s="69"/>
      <c r="OOI68" s="69"/>
      <c r="OOJ68" s="69"/>
      <c r="OOK68" s="69"/>
      <c r="OOL68" s="69"/>
      <c r="OOM68" s="69"/>
      <c r="OON68" s="69"/>
      <c r="OOO68" s="70"/>
      <c r="OOP68" s="71"/>
      <c r="OOQ68" s="72"/>
      <c r="OOR68" s="68" t="s">
        <v>86</v>
      </c>
      <c r="OOS68" s="61">
        <f>SUM(OOU54:OOU66)</f>
        <v>0</v>
      </c>
      <c r="OOT68" s="61"/>
      <c r="OOU68" s="62"/>
      <c r="OOV68" s="62"/>
      <c r="OOW68" s="63"/>
      <c r="OOX68" s="63"/>
      <c r="OOY68" s="63"/>
      <c r="OOZ68" s="62"/>
      <c r="OPA68" s="64"/>
      <c r="OPB68" s="65"/>
      <c r="OPC68" s="66"/>
      <c r="OPD68" s="66"/>
      <c r="OPE68" s="66"/>
      <c r="OPF68" s="67"/>
      <c r="OPG68" s="59"/>
      <c r="OPH68" s="59"/>
      <c r="OPI68" s="59"/>
      <c r="OPJ68" s="59"/>
      <c r="OPK68" s="59"/>
      <c r="OPL68" s="59"/>
      <c r="OPM68" s="59"/>
      <c r="OPN68" s="59"/>
      <c r="OPO68" s="59"/>
      <c r="OPP68" s="59"/>
      <c r="OPQ68" s="59"/>
      <c r="OPR68" s="59"/>
      <c r="OPS68" s="59"/>
      <c r="OPT68" s="59"/>
      <c r="OPU68" s="59"/>
      <c r="OPV68" s="59"/>
      <c r="OPW68" s="59"/>
      <c r="OPX68" s="59"/>
      <c r="OPY68" s="59"/>
      <c r="OPZ68" s="59"/>
      <c r="OQA68" s="60"/>
      <c r="OQB68" s="60"/>
      <c r="OQC68" s="69"/>
      <c r="OQD68" s="69"/>
      <c r="OQE68" s="69"/>
      <c r="OQF68" s="69"/>
      <c r="OQG68" s="69"/>
      <c r="OQH68" s="69"/>
      <c r="OQI68" s="69"/>
      <c r="OQJ68" s="69"/>
      <c r="OQK68" s="69"/>
      <c r="OQL68" s="69"/>
      <c r="OQM68" s="69"/>
      <c r="OQN68" s="69"/>
      <c r="OQO68" s="69"/>
      <c r="OQP68" s="69"/>
      <c r="OQQ68" s="69"/>
      <c r="OQR68" s="69"/>
      <c r="OQS68" s="69"/>
      <c r="OQT68" s="69"/>
      <c r="OQU68" s="69"/>
      <c r="OQV68" s="69"/>
      <c r="OQW68" s="69"/>
      <c r="OQX68" s="69"/>
      <c r="OQY68" s="69"/>
      <c r="OQZ68" s="69"/>
      <c r="ORA68" s="70"/>
      <c r="ORB68" s="71"/>
      <c r="ORC68" s="72"/>
      <c r="ORD68" s="68" t="s">
        <v>86</v>
      </c>
      <c r="ORE68" s="61">
        <f>SUM(ORG54:ORG66)</f>
        <v>0</v>
      </c>
      <c r="ORF68" s="61"/>
      <c r="ORG68" s="62"/>
      <c r="ORH68" s="62"/>
      <c r="ORI68" s="63"/>
      <c r="ORJ68" s="63"/>
      <c r="ORK68" s="63"/>
      <c r="ORL68" s="62"/>
      <c r="ORM68" s="64"/>
      <c r="ORN68" s="65"/>
      <c r="ORO68" s="66"/>
      <c r="ORP68" s="66"/>
      <c r="ORQ68" s="66"/>
      <c r="ORR68" s="67"/>
      <c r="ORS68" s="59"/>
      <c r="ORT68" s="59"/>
      <c r="ORU68" s="59"/>
      <c r="ORV68" s="59"/>
      <c r="ORW68" s="59"/>
      <c r="ORX68" s="59"/>
      <c r="ORY68" s="59"/>
      <c r="ORZ68" s="59"/>
      <c r="OSA68" s="59"/>
      <c r="OSB68" s="59"/>
      <c r="OSC68" s="59"/>
      <c r="OSD68" s="59"/>
      <c r="OSE68" s="59"/>
      <c r="OSF68" s="59"/>
      <c r="OSG68" s="59"/>
      <c r="OSH68" s="59"/>
      <c r="OSI68" s="59"/>
      <c r="OSJ68" s="59"/>
      <c r="OSK68" s="59"/>
      <c r="OSL68" s="59"/>
      <c r="OSM68" s="60"/>
      <c r="OSN68" s="60"/>
      <c r="OSO68" s="69"/>
      <c r="OSP68" s="69"/>
      <c r="OSQ68" s="69"/>
      <c r="OSR68" s="69"/>
      <c r="OSS68" s="69"/>
      <c r="OST68" s="69"/>
      <c r="OSU68" s="69"/>
      <c r="OSV68" s="69"/>
      <c r="OSW68" s="69"/>
      <c r="OSX68" s="69"/>
      <c r="OSY68" s="69"/>
      <c r="OSZ68" s="69"/>
      <c r="OTA68" s="69"/>
      <c r="OTB68" s="69"/>
      <c r="OTC68" s="69"/>
      <c r="OTD68" s="69"/>
      <c r="OTE68" s="69"/>
      <c r="OTF68" s="69"/>
      <c r="OTG68" s="69"/>
      <c r="OTH68" s="69"/>
      <c r="OTI68" s="69"/>
      <c r="OTJ68" s="69"/>
      <c r="OTK68" s="69"/>
      <c r="OTL68" s="69"/>
      <c r="OTM68" s="70"/>
      <c r="OTN68" s="71"/>
      <c r="OTO68" s="72"/>
      <c r="OTP68" s="68" t="s">
        <v>86</v>
      </c>
      <c r="OTQ68" s="61">
        <f>SUM(OTS54:OTS66)</f>
        <v>0</v>
      </c>
      <c r="OTR68" s="61"/>
      <c r="OTS68" s="62"/>
      <c r="OTT68" s="62"/>
      <c r="OTU68" s="63"/>
      <c r="OTV68" s="63"/>
      <c r="OTW68" s="63"/>
      <c r="OTX68" s="62"/>
      <c r="OTY68" s="64"/>
      <c r="OTZ68" s="65"/>
      <c r="OUA68" s="66"/>
      <c r="OUB68" s="66"/>
      <c r="OUC68" s="66"/>
      <c r="OUD68" s="67"/>
      <c r="OUE68" s="59"/>
      <c r="OUF68" s="59"/>
      <c r="OUG68" s="59"/>
      <c r="OUH68" s="59"/>
      <c r="OUI68" s="59"/>
      <c r="OUJ68" s="59"/>
      <c r="OUK68" s="59"/>
      <c r="OUL68" s="59"/>
      <c r="OUM68" s="59"/>
      <c r="OUN68" s="59"/>
      <c r="OUO68" s="59"/>
      <c r="OUP68" s="59"/>
      <c r="OUQ68" s="59"/>
      <c r="OUR68" s="59"/>
      <c r="OUS68" s="59"/>
      <c r="OUT68" s="59"/>
      <c r="OUU68" s="59"/>
      <c r="OUV68" s="59"/>
      <c r="OUW68" s="59"/>
      <c r="OUX68" s="59"/>
      <c r="OUY68" s="60"/>
      <c r="OUZ68" s="60"/>
      <c r="OVA68" s="69"/>
      <c r="OVB68" s="69"/>
      <c r="OVC68" s="69"/>
      <c r="OVD68" s="69"/>
      <c r="OVE68" s="69"/>
      <c r="OVF68" s="69"/>
      <c r="OVG68" s="69"/>
      <c r="OVH68" s="69"/>
      <c r="OVI68" s="69"/>
      <c r="OVJ68" s="69"/>
      <c r="OVK68" s="69"/>
      <c r="OVL68" s="69"/>
      <c r="OVM68" s="69"/>
      <c r="OVN68" s="69"/>
      <c r="OVO68" s="69"/>
      <c r="OVP68" s="69"/>
      <c r="OVQ68" s="69"/>
      <c r="OVR68" s="69"/>
      <c r="OVS68" s="69"/>
      <c r="OVT68" s="69"/>
      <c r="OVU68" s="69"/>
      <c r="OVV68" s="69"/>
      <c r="OVW68" s="69"/>
      <c r="OVX68" s="69"/>
      <c r="OVY68" s="70"/>
      <c r="OVZ68" s="71"/>
      <c r="OWA68" s="72"/>
      <c r="OWB68" s="68" t="s">
        <v>86</v>
      </c>
      <c r="OWC68" s="61">
        <f>SUM(OWE54:OWE66)</f>
        <v>0</v>
      </c>
      <c r="OWD68" s="61"/>
      <c r="OWE68" s="62"/>
      <c r="OWF68" s="62"/>
      <c r="OWG68" s="63"/>
      <c r="OWH68" s="63"/>
      <c r="OWI68" s="63"/>
      <c r="OWJ68" s="62"/>
      <c r="OWK68" s="64"/>
      <c r="OWL68" s="65"/>
      <c r="OWM68" s="66"/>
      <c r="OWN68" s="66"/>
      <c r="OWO68" s="66"/>
      <c r="OWP68" s="67"/>
      <c r="OWQ68" s="59"/>
      <c r="OWR68" s="59"/>
      <c r="OWS68" s="59"/>
      <c r="OWT68" s="59"/>
      <c r="OWU68" s="59"/>
      <c r="OWV68" s="59"/>
      <c r="OWW68" s="59"/>
      <c r="OWX68" s="59"/>
      <c r="OWY68" s="59"/>
      <c r="OWZ68" s="59"/>
      <c r="OXA68" s="59"/>
      <c r="OXB68" s="59"/>
      <c r="OXC68" s="59"/>
      <c r="OXD68" s="59"/>
      <c r="OXE68" s="59"/>
      <c r="OXF68" s="59"/>
      <c r="OXG68" s="59"/>
      <c r="OXH68" s="59"/>
      <c r="OXI68" s="59"/>
      <c r="OXJ68" s="59"/>
      <c r="OXK68" s="60"/>
      <c r="OXL68" s="60"/>
      <c r="OXM68" s="69"/>
      <c r="OXN68" s="69"/>
      <c r="OXO68" s="69"/>
      <c r="OXP68" s="69"/>
      <c r="OXQ68" s="69"/>
      <c r="OXR68" s="69"/>
      <c r="OXS68" s="69"/>
      <c r="OXT68" s="69"/>
      <c r="OXU68" s="69"/>
      <c r="OXV68" s="69"/>
      <c r="OXW68" s="69"/>
      <c r="OXX68" s="69"/>
      <c r="OXY68" s="69"/>
      <c r="OXZ68" s="69"/>
      <c r="OYA68" s="69"/>
      <c r="OYB68" s="69"/>
      <c r="OYC68" s="69"/>
      <c r="OYD68" s="69"/>
      <c r="OYE68" s="69"/>
      <c r="OYF68" s="69"/>
      <c r="OYG68" s="69"/>
      <c r="OYH68" s="69"/>
      <c r="OYI68" s="69"/>
      <c r="OYJ68" s="69"/>
      <c r="OYK68" s="70"/>
      <c r="OYL68" s="71"/>
      <c r="OYM68" s="72"/>
      <c r="OYN68" s="68" t="s">
        <v>86</v>
      </c>
      <c r="OYO68" s="61">
        <f>SUM(OYQ54:OYQ66)</f>
        <v>0</v>
      </c>
      <c r="OYP68" s="61"/>
      <c r="OYQ68" s="62"/>
      <c r="OYR68" s="62"/>
      <c r="OYS68" s="63"/>
      <c r="OYT68" s="63"/>
      <c r="OYU68" s="63"/>
      <c r="OYV68" s="62"/>
      <c r="OYW68" s="64"/>
      <c r="OYX68" s="65"/>
      <c r="OYY68" s="66"/>
      <c r="OYZ68" s="66"/>
      <c r="OZA68" s="66"/>
      <c r="OZB68" s="67"/>
      <c r="OZC68" s="59"/>
      <c r="OZD68" s="59"/>
      <c r="OZE68" s="59"/>
      <c r="OZF68" s="59"/>
      <c r="OZG68" s="59"/>
      <c r="OZH68" s="59"/>
      <c r="OZI68" s="59"/>
      <c r="OZJ68" s="59"/>
      <c r="OZK68" s="59"/>
      <c r="OZL68" s="59"/>
      <c r="OZM68" s="59"/>
      <c r="OZN68" s="59"/>
      <c r="OZO68" s="59"/>
      <c r="OZP68" s="59"/>
      <c r="OZQ68" s="59"/>
      <c r="OZR68" s="59"/>
      <c r="OZS68" s="59"/>
      <c r="OZT68" s="59"/>
      <c r="OZU68" s="59"/>
      <c r="OZV68" s="59"/>
      <c r="OZW68" s="60"/>
      <c r="OZX68" s="60"/>
      <c r="OZY68" s="69"/>
      <c r="OZZ68" s="69"/>
      <c r="PAA68" s="69"/>
      <c r="PAB68" s="69"/>
      <c r="PAC68" s="69"/>
      <c r="PAD68" s="69"/>
      <c r="PAE68" s="69"/>
      <c r="PAF68" s="69"/>
      <c r="PAG68" s="69"/>
      <c r="PAH68" s="69"/>
      <c r="PAI68" s="69"/>
      <c r="PAJ68" s="69"/>
      <c r="PAK68" s="69"/>
      <c r="PAL68" s="69"/>
      <c r="PAM68" s="69"/>
      <c r="PAN68" s="69"/>
      <c r="PAO68" s="69"/>
      <c r="PAP68" s="69"/>
      <c r="PAQ68" s="69"/>
      <c r="PAR68" s="69"/>
      <c r="PAS68" s="69"/>
      <c r="PAT68" s="69"/>
      <c r="PAU68" s="69"/>
      <c r="PAV68" s="69"/>
      <c r="PAW68" s="70"/>
      <c r="PAX68" s="71"/>
      <c r="PAY68" s="72"/>
      <c r="PAZ68" s="68" t="s">
        <v>86</v>
      </c>
      <c r="PBA68" s="61">
        <f>SUM(PBC54:PBC66)</f>
        <v>0</v>
      </c>
      <c r="PBB68" s="61"/>
      <c r="PBC68" s="62"/>
      <c r="PBD68" s="62"/>
      <c r="PBE68" s="63"/>
      <c r="PBF68" s="63"/>
      <c r="PBG68" s="63"/>
      <c r="PBH68" s="62"/>
      <c r="PBI68" s="64"/>
      <c r="PBJ68" s="65"/>
      <c r="PBK68" s="66"/>
      <c r="PBL68" s="66"/>
      <c r="PBM68" s="66"/>
      <c r="PBN68" s="67"/>
      <c r="PBO68" s="59"/>
      <c r="PBP68" s="59"/>
      <c r="PBQ68" s="59"/>
      <c r="PBR68" s="59"/>
      <c r="PBS68" s="59"/>
      <c r="PBT68" s="59"/>
      <c r="PBU68" s="59"/>
      <c r="PBV68" s="59"/>
      <c r="PBW68" s="59"/>
      <c r="PBX68" s="59"/>
      <c r="PBY68" s="59"/>
      <c r="PBZ68" s="59"/>
      <c r="PCA68" s="59"/>
      <c r="PCB68" s="59"/>
      <c r="PCC68" s="59"/>
      <c r="PCD68" s="59"/>
      <c r="PCE68" s="59"/>
      <c r="PCF68" s="59"/>
      <c r="PCG68" s="59"/>
      <c r="PCH68" s="59"/>
      <c r="PCI68" s="60"/>
      <c r="PCJ68" s="60"/>
      <c r="PCK68" s="69"/>
      <c r="PCL68" s="69"/>
      <c r="PCM68" s="69"/>
      <c r="PCN68" s="69"/>
      <c r="PCO68" s="69"/>
      <c r="PCP68" s="69"/>
      <c r="PCQ68" s="69"/>
      <c r="PCR68" s="69"/>
      <c r="PCS68" s="69"/>
      <c r="PCT68" s="69"/>
      <c r="PCU68" s="69"/>
      <c r="PCV68" s="69"/>
      <c r="PCW68" s="69"/>
      <c r="PCX68" s="69"/>
      <c r="PCY68" s="69"/>
      <c r="PCZ68" s="69"/>
      <c r="PDA68" s="69"/>
      <c r="PDB68" s="69"/>
      <c r="PDC68" s="69"/>
      <c r="PDD68" s="69"/>
      <c r="PDE68" s="69"/>
      <c r="PDF68" s="69"/>
      <c r="PDG68" s="69"/>
      <c r="PDH68" s="69"/>
      <c r="PDI68" s="70"/>
      <c r="PDJ68" s="71"/>
      <c r="PDK68" s="72"/>
      <c r="PDL68" s="68" t="s">
        <v>86</v>
      </c>
      <c r="PDM68" s="61">
        <f>SUM(PDO54:PDO66)</f>
        <v>0</v>
      </c>
      <c r="PDN68" s="61"/>
      <c r="PDO68" s="62"/>
      <c r="PDP68" s="62"/>
      <c r="PDQ68" s="63"/>
      <c r="PDR68" s="63"/>
      <c r="PDS68" s="63"/>
      <c r="PDT68" s="62"/>
      <c r="PDU68" s="64"/>
      <c r="PDV68" s="65"/>
      <c r="PDW68" s="66"/>
      <c r="PDX68" s="66"/>
      <c r="PDY68" s="66"/>
      <c r="PDZ68" s="67"/>
      <c r="PEA68" s="59"/>
      <c r="PEB68" s="59"/>
      <c r="PEC68" s="59"/>
      <c r="PED68" s="59"/>
      <c r="PEE68" s="59"/>
      <c r="PEF68" s="59"/>
      <c r="PEG68" s="59"/>
      <c r="PEH68" s="59"/>
      <c r="PEI68" s="59"/>
      <c r="PEJ68" s="59"/>
      <c r="PEK68" s="59"/>
      <c r="PEL68" s="59"/>
      <c r="PEM68" s="59"/>
      <c r="PEN68" s="59"/>
      <c r="PEO68" s="59"/>
      <c r="PEP68" s="59"/>
      <c r="PEQ68" s="59"/>
      <c r="PER68" s="59"/>
      <c r="PES68" s="59"/>
      <c r="PET68" s="59"/>
      <c r="PEU68" s="60"/>
      <c r="PEV68" s="60"/>
      <c r="PEW68" s="69"/>
      <c r="PEX68" s="69"/>
      <c r="PEY68" s="69"/>
      <c r="PEZ68" s="69"/>
      <c r="PFA68" s="69"/>
      <c r="PFB68" s="69"/>
      <c r="PFC68" s="69"/>
      <c r="PFD68" s="69"/>
      <c r="PFE68" s="69"/>
      <c r="PFF68" s="69"/>
      <c r="PFG68" s="69"/>
      <c r="PFH68" s="69"/>
      <c r="PFI68" s="69"/>
      <c r="PFJ68" s="69"/>
      <c r="PFK68" s="69"/>
      <c r="PFL68" s="69"/>
      <c r="PFM68" s="69"/>
      <c r="PFN68" s="69"/>
      <c r="PFO68" s="69"/>
      <c r="PFP68" s="69"/>
      <c r="PFQ68" s="69"/>
      <c r="PFR68" s="69"/>
      <c r="PFS68" s="69"/>
      <c r="PFT68" s="69"/>
      <c r="PFU68" s="70"/>
      <c r="PFV68" s="71"/>
      <c r="PFW68" s="72"/>
      <c r="PFX68" s="68" t="s">
        <v>86</v>
      </c>
      <c r="PFY68" s="61">
        <f>SUM(PGA54:PGA66)</f>
        <v>0</v>
      </c>
      <c r="PFZ68" s="61"/>
      <c r="PGA68" s="62"/>
      <c r="PGB68" s="62"/>
      <c r="PGC68" s="63"/>
      <c r="PGD68" s="63"/>
      <c r="PGE68" s="63"/>
      <c r="PGF68" s="62"/>
      <c r="PGG68" s="64"/>
      <c r="PGH68" s="65"/>
      <c r="PGI68" s="66"/>
      <c r="PGJ68" s="66"/>
      <c r="PGK68" s="66"/>
      <c r="PGL68" s="67"/>
      <c r="PGM68" s="59"/>
      <c r="PGN68" s="59"/>
      <c r="PGO68" s="59"/>
      <c r="PGP68" s="59"/>
      <c r="PGQ68" s="59"/>
      <c r="PGR68" s="59"/>
      <c r="PGS68" s="59"/>
      <c r="PGT68" s="59"/>
      <c r="PGU68" s="59"/>
      <c r="PGV68" s="59"/>
      <c r="PGW68" s="59"/>
      <c r="PGX68" s="59"/>
      <c r="PGY68" s="59"/>
      <c r="PGZ68" s="59"/>
      <c r="PHA68" s="59"/>
      <c r="PHB68" s="59"/>
      <c r="PHC68" s="59"/>
      <c r="PHD68" s="59"/>
      <c r="PHE68" s="59"/>
      <c r="PHF68" s="59"/>
      <c r="PHG68" s="60"/>
      <c r="PHH68" s="60"/>
      <c r="PHI68" s="69"/>
      <c r="PHJ68" s="69"/>
      <c r="PHK68" s="69"/>
      <c r="PHL68" s="69"/>
      <c r="PHM68" s="69"/>
      <c r="PHN68" s="69"/>
      <c r="PHO68" s="69"/>
      <c r="PHP68" s="69"/>
      <c r="PHQ68" s="69"/>
      <c r="PHR68" s="69"/>
      <c r="PHS68" s="69"/>
      <c r="PHT68" s="69"/>
      <c r="PHU68" s="69"/>
      <c r="PHV68" s="69"/>
      <c r="PHW68" s="69"/>
      <c r="PHX68" s="69"/>
      <c r="PHY68" s="69"/>
      <c r="PHZ68" s="69"/>
      <c r="PIA68" s="69"/>
      <c r="PIB68" s="69"/>
      <c r="PIC68" s="69"/>
      <c r="PID68" s="69"/>
      <c r="PIE68" s="69"/>
      <c r="PIF68" s="69"/>
      <c r="PIG68" s="70"/>
      <c r="PIH68" s="71"/>
      <c r="PII68" s="72"/>
      <c r="PIJ68" s="68" t="s">
        <v>86</v>
      </c>
      <c r="PIK68" s="61">
        <f>SUM(PIM54:PIM66)</f>
        <v>0</v>
      </c>
      <c r="PIL68" s="61"/>
      <c r="PIM68" s="62"/>
      <c r="PIN68" s="62"/>
      <c r="PIO68" s="63"/>
      <c r="PIP68" s="63"/>
      <c r="PIQ68" s="63"/>
      <c r="PIR68" s="62"/>
      <c r="PIS68" s="64"/>
      <c r="PIT68" s="65"/>
      <c r="PIU68" s="66"/>
      <c r="PIV68" s="66"/>
      <c r="PIW68" s="66"/>
      <c r="PIX68" s="67"/>
      <c r="PIY68" s="59"/>
      <c r="PIZ68" s="59"/>
      <c r="PJA68" s="59"/>
      <c r="PJB68" s="59"/>
      <c r="PJC68" s="59"/>
      <c r="PJD68" s="59"/>
      <c r="PJE68" s="59"/>
      <c r="PJF68" s="59"/>
      <c r="PJG68" s="59"/>
      <c r="PJH68" s="59"/>
      <c r="PJI68" s="59"/>
      <c r="PJJ68" s="59"/>
      <c r="PJK68" s="59"/>
      <c r="PJL68" s="59"/>
      <c r="PJM68" s="59"/>
      <c r="PJN68" s="59"/>
      <c r="PJO68" s="59"/>
      <c r="PJP68" s="59"/>
      <c r="PJQ68" s="59"/>
      <c r="PJR68" s="59"/>
      <c r="PJS68" s="60"/>
      <c r="PJT68" s="60"/>
      <c r="PJU68" s="69"/>
      <c r="PJV68" s="69"/>
      <c r="PJW68" s="69"/>
      <c r="PJX68" s="69"/>
      <c r="PJY68" s="69"/>
      <c r="PJZ68" s="69"/>
      <c r="PKA68" s="69"/>
      <c r="PKB68" s="69"/>
      <c r="PKC68" s="69"/>
      <c r="PKD68" s="69"/>
      <c r="PKE68" s="69"/>
      <c r="PKF68" s="69"/>
      <c r="PKG68" s="69"/>
      <c r="PKH68" s="69"/>
      <c r="PKI68" s="69"/>
      <c r="PKJ68" s="69"/>
      <c r="PKK68" s="69"/>
      <c r="PKL68" s="69"/>
      <c r="PKM68" s="69"/>
      <c r="PKN68" s="69"/>
      <c r="PKO68" s="69"/>
      <c r="PKP68" s="69"/>
      <c r="PKQ68" s="69"/>
      <c r="PKR68" s="69"/>
      <c r="PKS68" s="70"/>
      <c r="PKT68" s="71"/>
      <c r="PKU68" s="72"/>
      <c r="PKV68" s="68" t="s">
        <v>86</v>
      </c>
      <c r="PKW68" s="61">
        <f>SUM(PKY54:PKY66)</f>
        <v>0</v>
      </c>
      <c r="PKX68" s="61"/>
      <c r="PKY68" s="62"/>
      <c r="PKZ68" s="62"/>
      <c r="PLA68" s="63"/>
      <c r="PLB68" s="63"/>
      <c r="PLC68" s="63"/>
      <c r="PLD68" s="62"/>
      <c r="PLE68" s="64"/>
      <c r="PLF68" s="65"/>
      <c r="PLG68" s="66"/>
      <c r="PLH68" s="66"/>
      <c r="PLI68" s="66"/>
      <c r="PLJ68" s="67"/>
      <c r="PLK68" s="59"/>
      <c r="PLL68" s="59"/>
      <c r="PLM68" s="59"/>
      <c r="PLN68" s="59"/>
      <c r="PLO68" s="59"/>
      <c r="PLP68" s="59"/>
      <c r="PLQ68" s="59"/>
      <c r="PLR68" s="59"/>
      <c r="PLS68" s="59"/>
      <c r="PLT68" s="59"/>
      <c r="PLU68" s="59"/>
      <c r="PLV68" s="59"/>
      <c r="PLW68" s="59"/>
      <c r="PLX68" s="59"/>
      <c r="PLY68" s="59"/>
      <c r="PLZ68" s="59"/>
      <c r="PMA68" s="59"/>
      <c r="PMB68" s="59"/>
      <c r="PMC68" s="59"/>
      <c r="PMD68" s="59"/>
      <c r="PME68" s="60"/>
      <c r="PMF68" s="60"/>
      <c r="PMG68" s="69"/>
      <c r="PMH68" s="69"/>
      <c r="PMI68" s="69"/>
      <c r="PMJ68" s="69"/>
      <c r="PMK68" s="69"/>
      <c r="PML68" s="69"/>
      <c r="PMM68" s="69"/>
      <c r="PMN68" s="69"/>
      <c r="PMO68" s="69"/>
      <c r="PMP68" s="69"/>
      <c r="PMQ68" s="69"/>
      <c r="PMR68" s="69"/>
      <c r="PMS68" s="69"/>
      <c r="PMT68" s="69"/>
      <c r="PMU68" s="69"/>
      <c r="PMV68" s="69"/>
      <c r="PMW68" s="69"/>
      <c r="PMX68" s="69"/>
      <c r="PMY68" s="69"/>
      <c r="PMZ68" s="69"/>
      <c r="PNA68" s="69"/>
      <c r="PNB68" s="69"/>
      <c r="PNC68" s="69"/>
      <c r="PND68" s="69"/>
      <c r="PNE68" s="70"/>
      <c r="PNF68" s="71"/>
      <c r="PNG68" s="72"/>
      <c r="PNH68" s="68" t="s">
        <v>86</v>
      </c>
      <c r="PNI68" s="61">
        <f>SUM(PNK54:PNK66)</f>
        <v>0</v>
      </c>
      <c r="PNJ68" s="61"/>
      <c r="PNK68" s="62"/>
      <c r="PNL68" s="62"/>
      <c r="PNM68" s="63"/>
      <c r="PNN68" s="63"/>
      <c r="PNO68" s="63"/>
      <c r="PNP68" s="62"/>
      <c r="PNQ68" s="64"/>
      <c r="PNR68" s="65"/>
      <c r="PNS68" s="66"/>
      <c r="PNT68" s="66"/>
      <c r="PNU68" s="66"/>
      <c r="PNV68" s="67"/>
      <c r="PNW68" s="59"/>
      <c r="PNX68" s="59"/>
      <c r="PNY68" s="59"/>
      <c r="PNZ68" s="59"/>
      <c r="POA68" s="59"/>
      <c r="POB68" s="59"/>
      <c r="POC68" s="59"/>
      <c r="POD68" s="59"/>
      <c r="POE68" s="59"/>
      <c r="POF68" s="59"/>
      <c r="POG68" s="59"/>
      <c r="POH68" s="59"/>
      <c r="POI68" s="59"/>
      <c r="POJ68" s="59"/>
      <c r="POK68" s="59"/>
      <c r="POL68" s="59"/>
      <c r="POM68" s="59"/>
      <c r="PON68" s="59"/>
      <c r="POO68" s="59"/>
      <c r="POP68" s="59"/>
      <c r="POQ68" s="60"/>
      <c r="POR68" s="60"/>
      <c r="POS68" s="69"/>
      <c r="POT68" s="69"/>
      <c r="POU68" s="69"/>
      <c r="POV68" s="69"/>
      <c r="POW68" s="69"/>
      <c r="POX68" s="69"/>
      <c r="POY68" s="69"/>
      <c r="POZ68" s="69"/>
      <c r="PPA68" s="69"/>
      <c r="PPB68" s="69"/>
      <c r="PPC68" s="69"/>
      <c r="PPD68" s="69"/>
      <c r="PPE68" s="69"/>
      <c r="PPF68" s="69"/>
      <c r="PPG68" s="69"/>
      <c r="PPH68" s="69"/>
      <c r="PPI68" s="69"/>
      <c r="PPJ68" s="69"/>
      <c r="PPK68" s="69"/>
      <c r="PPL68" s="69"/>
      <c r="PPM68" s="69"/>
      <c r="PPN68" s="69"/>
      <c r="PPO68" s="69"/>
      <c r="PPP68" s="69"/>
      <c r="PPQ68" s="70"/>
      <c r="PPR68" s="71"/>
      <c r="PPS68" s="72"/>
      <c r="PPT68" s="68" t="s">
        <v>86</v>
      </c>
      <c r="PPU68" s="61">
        <f>SUM(PPW54:PPW66)</f>
        <v>0</v>
      </c>
      <c r="PPV68" s="61"/>
      <c r="PPW68" s="62"/>
      <c r="PPX68" s="62"/>
      <c r="PPY68" s="63"/>
      <c r="PPZ68" s="63"/>
      <c r="PQA68" s="63"/>
      <c r="PQB68" s="62"/>
      <c r="PQC68" s="64"/>
      <c r="PQD68" s="65"/>
      <c r="PQE68" s="66"/>
      <c r="PQF68" s="66"/>
      <c r="PQG68" s="66"/>
      <c r="PQH68" s="67"/>
      <c r="PQI68" s="59"/>
      <c r="PQJ68" s="59"/>
      <c r="PQK68" s="59"/>
      <c r="PQL68" s="59"/>
      <c r="PQM68" s="59"/>
      <c r="PQN68" s="59"/>
      <c r="PQO68" s="59"/>
      <c r="PQP68" s="59"/>
      <c r="PQQ68" s="59"/>
      <c r="PQR68" s="59"/>
      <c r="PQS68" s="59"/>
      <c r="PQT68" s="59"/>
      <c r="PQU68" s="59"/>
      <c r="PQV68" s="59"/>
      <c r="PQW68" s="59"/>
      <c r="PQX68" s="59"/>
      <c r="PQY68" s="59"/>
      <c r="PQZ68" s="59"/>
      <c r="PRA68" s="59"/>
      <c r="PRB68" s="59"/>
      <c r="PRC68" s="60"/>
      <c r="PRD68" s="60"/>
      <c r="PRE68" s="69"/>
      <c r="PRF68" s="69"/>
      <c r="PRG68" s="69"/>
      <c r="PRH68" s="69"/>
      <c r="PRI68" s="69"/>
      <c r="PRJ68" s="69"/>
      <c r="PRK68" s="69"/>
      <c r="PRL68" s="69"/>
      <c r="PRM68" s="69"/>
      <c r="PRN68" s="69"/>
      <c r="PRO68" s="69"/>
      <c r="PRP68" s="69"/>
      <c r="PRQ68" s="69"/>
      <c r="PRR68" s="69"/>
      <c r="PRS68" s="69"/>
      <c r="PRT68" s="69"/>
      <c r="PRU68" s="69"/>
      <c r="PRV68" s="69"/>
      <c r="PRW68" s="69"/>
      <c r="PRX68" s="69"/>
      <c r="PRY68" s="69"/>
      <c r="PRZ68" s="69"/>
      <c r="PSA68" s="69"/>
      <c r="PSB68" s="69"/>
      <c r="PSC68" s="70"/>
      <c r="PSD68" s="71"/>
      <c r="PSE68" s="72"/>
      <c r="PSF68" s="68" t="s">
        <v>86</v>
      </c>
      <c r="PSG68" s="61">
        <f>SUM(PSI54:PSI66)</f>
        <v>0</v>
      </c>
      <c r="PSH68" s="61"/>
      <c r="PSI68" s="62"/>
      <c r="PSJ68" s="62"/>
      <c r="PSK68" s="63"/>
      <c r="PSL68" s="63"/>
      <c r="PSM68" s="63"/>
      <c r="PSN68" s="62"/>
      <c r="PSO68" s="64"/>
      <c r="PSP68" s="65"/>
      <c r="PSQ68" s="66"/>
      <c r="PSR68" s="66"/>
      <c r="PSS68" s="66"/>
      <c r="PST68" s="67"/>
      <c r="PSU68" s="59"/>
      <c r="PSV68" s="59"/>
      <c r="PSW68" s="59"/>
      <c r="PSX68" s="59"/>
      <c r="PSY68" s="59"/>
      <c r="PSZ68" s="59"/>
      <c r="PTA68" s="59"/>
      <c r="PTB68" s="59"/>
      <c r="PTC68" s="59"/>
      <c r="PTD68" s="59"/>
      <c r="PTE68" s="59"/>
      <c r="PTF68" s="59"/>
      <c r="PTG68" s="59"/>
      <c r="PTH68" s="59"/>
      <c r="PTI68" s="59"/>
      <c r="PTJ68" s="59"/>
      <c r="PTK68" s="59"/>
      <c r="PTL68" s="59"/>
      <c r="PTM68" s="59"/>
      <c r="PTN68" s="59"/>
      <c r="PTO68" s="60"/>
      <c r="PTP68" s="60"/>
      <c r="PTQ68" s="69"/>
      <c r="PTR68" s="69"/>
      <c r="PTS68" s="69"/>
      <c r="PTT68" s="69"/>
      <c r="PTU68" s="69"/>
      <c r="PTV68" s="69"/>
      <c r="PTW68" s="69"/>
      <c r="PTX68" s="69"/>
      <c r="PTY68" s="69"/>
      <c r="PTZ68" s="69"/>
      <c r="PUA68" s="69"/>
      <c r="PUB68" s="69"/>
      <c r="PUC68" s="69"/>
      <c r="PUD68" s="69"/>
      <c r="PUE68" s="69"/>
      <c r="PUF68" s="69"/>
      <c r="PUG68" s="69"/>
      <c r="PUH68" s="69"/>
      <c r="PUI68" s="69"/>
      <c r="PUJ68" s="69"/>
      <c r="PUK68" s="69"/>
      <c r="PUL68" s="69"/>
      <c r="PUM68" s="69"/>
      <c r="PUN68" s="69"/>
      <c r="PUO68" s="70"/>
      <c r="PUP68" s="71"/>
      <c r="PUQ68" s="72"/>
      <c r="PUR68" s="68" t="s">
        <v>86</v>
      </c>
      <c r="PUS68" s="61">
        <f>SUM(PUU54:PUU66)</f>
        <v>0</v>
      </c>
      <c r="PUT68" s="61"/>
      <c r="PUU68" s="62"/>
      <c r="PUV68" s="62"/>
      <c r="PUW68" s="63"/>
      <c r="PUX68" s="63"/>
      <c r="PUY68" s="63"/>
      <c r="PUZ68" s="62"/>
      <c r="PVA68" s="64"/>
      <c r="PVB68" s="65"/>
      <c r="PVC68" s="66"/>
      <c r="PVD68" s="66"/>
      <c r="PVE68" s="66"/>
      <c r="PVF68" s="67"/>
      <c r="PVG68" s="59"/>
      <c r="PVH68" s="59"/>
      <c r="PVI68" s="59"/>
      <c r="PVJ68" s="59"/>
      <c r="PVK68" s="59"/>
      <c r="PVL68" s="59"/>
      <c r="PVM68" s="59"/>
      <c r="PVN68" s="59"/>
      <c r="PVO68" s="59"/>
      <c r="PVP68" s="59"/>
      <c r="PVQ68" s="59"/>
      <c r="PVR68" s="59"/>
      <c r="PVS68" s="59"/>
      <c r="PVT68" s="59"/>
      <c r="PVU68" s="59"/>
      <c r="PVV68" s="59"/>
      <c r="PVW68" s="59"/>
      <c r="PVX68" s="59"/>
      <c r="PVY68" s="59"/>
      <c r="PVZ68" s="59"/>
      <c r="PWA68" s="60"/>
      <c r="PWB68" s="60"/>
      <c r="PWC68" s="69"/>
      <c r="PWD68" s="69"/>
      <c r="PWE68" s="69"/>
      <c r="PWF68" s="69"/>
      <c r="PWG68" s="69"/>
      <c r="PWH68" s="69"/>
      <c r="PWI68" s="69"/>
      <c r="PWJ68" s="69"/>
      <c r="PWK68" s="69"/>
      <c r="PWL68" s="69"/>
      <c r="PWM68" s="69"/>
      <c r="PWN68" s="69"/>
      <c r="PWO68" s="69"/>
      <c r="PWP68" s="69"/>
      <c r="PWQ68" s="69"/>
      <c r="PWR68" s="69"/>
      <c r="PWS68" s="69"/>
      <c r="PWT68" s="69"/>
      <c r="PWU68" s="69"/>
      <c r="PWV68" s="69"/>
      <c r="PWW68" s="69"/>
      <c r="PWX68" s="69"/>
      <c r="PWY68" s="69"/>
      <c r="PWZ68" s="69"/>
      <c r="PXA68" s="70"/>
      <c r="PXB68" s="71"/>
      <c r="PXC68" s="72"/>
      <c r="PXD68" s="68" t="s">
        <v>86</v>
      </c>
      <c r="PXE68" s="61">
        <f>SUM(PXG54:PXG66)</f>
        <v>0</v>
      </c>
      <c r="PXF68" s="61"/>
      <c r="PXG68" s="62"/>
      <c r="PXH68" s="62"/>
      <c r="PXI68" s="63"/>
      <c r="PXJ68" s="63"/>
      <c r="PXK68" s="63"/>
      <c r="PXL68" s="62"/>
      <c r="PXM68" s="64"/>
      <c r="PXN68" s="65"/>
      <c r="PXO68" s="66"/>
      <c r="PXP68" s="66"/>
      <c r="PXQ68" s="66"/>
      <c r="PXR68" s="67"/>
      <c r="PXS68" s="59"/>
      <c r="PXT68" s="59"/>
      <c r="PXU68" s="59"/>
      <c r="PXV68" s="59"/>
      <c r="PXW68" s="59"/>
      <c r="PXX68" s="59"/>
      <c r="PXY68" s="59"/>
      <c r="PXZ68" s="59"/>
      <c r="PYA68" s="59"/>
      <c r="PYB68" s="59"/>
      <c r="PYC68" s="59"/>
      <c r="PYD68" s="59"/>
      <c r="PYE68" s="59"/>
      <c r="PYF68" s="59"/>
      <c r="PYG68" s="59"/>
      <c r="PYH68" s="59"/>
      <c r="PYI68" s="59"/>
      <c r="PYJ68" s="59"/>
      <c r="PYK68" s="59"/>
      <c r="PYL68" s="59"/>
      <c r="PYM68" s="60"/>
      <c r="PYN68" s="60"/>
      <c r="PYO68" s="69"/>
      <c r="PYP68" s="69"/>
      <c r="PYQ68" s="69"/>
      <c r="PYR68" s="69"/>
      <c r="PYS68" s="69"/>
      <c r="PYT68" s="69"/>
      <c r="PYU68" s="69"/>
      <c r="PYV68" s="69"/>
      <c r="PYW68" s="69"/>
      <c r="PYX68" s="69"/>
      <c r="PYY68" s="69"/>
      <c r="PYZ68" s="69"/>
      <c r="PZA68" s="69"/>
      <c r="PZB68" s="69"/>
      <c r="PZC68" s="69"/>
      <c r="PZD68" s="69"/>
      <c r="PZE68" s="69"/>
      <c r="PZF68" s="69"/>
      <c r="PZG68" s="69"/>
      <c r="PZH68" s="69"/>
      <c r="PZI68" s="69"/>
      <c r="PZJ68" s="69"/>
      <c r="PZK68" s="69"/>
      <c r="PZL68" s="69"/>
      <c r="PZM68" s="70"/>
      <c r="PZN68" s="71"/>
      <c r="PZO68" s="72"/>
      <c r="PZP68" s="68" t="s">
        <v>86</v>
      </c>
      <c r="PZQ68" s="61">
        <f>SUM(PZS54:PZS66)</f>
        <v>0</v>
      </c>
      <c r="PZR68" s="61"/>
      <c r="PZS68" s="62"/>
      <c r="PZT68" s="62"/>
      <c r="PZU68" s="63"/>
      <c r="PZV68" s="63"/>
      <c r="PZW68" s="63"/>
      <c r="PZX68" s="62"/>
      <c r="PZY68" s="64"/>
      <c r="PZZ68" s="65"/>
      <c r="QAA68" s="66"/>
      <c r="QAB68" s="66"/>
      <c r="QAC68" s="66"/>
      <c r="QAD68" s="67"/>
      <c r="QAE68" s="59"/>
      <c r="QAF68" s="59"/>
      <c r="QAG68" s="59"/>
      <c r="QAH68" s="59"/>
      <c r="QAI68" s="59"/>
      <c r="QAJ68" s="59"/>
      <c r="QAK68" s="59"/>
      <c r="QAL68" s="59"/>
      <c r="QAM68" s="59"/>
      <c r="QAN68" s="59"/>
      <c r="QAO68" s="59"/>
      <c r="QAP68" s="59"/>
      <c r="QAQ68" s="59"/>
      <c r="QAR68" s="59"/>
      <c r="QAS68" s="59"/>
      <c r="QAT68" s="59"/>
      <c r="QAU68" s="59"/>
      <c r="QAV68" s="59"/>
      <c r="QAW68" s="59"/>
      <c r="QAX68" s="59"/>
      <c r="QAY68" s="60"/>
      <c r="QAZ68" s="60"/>
      <c r="QBA68" s="69"/>
      <c r="QBB68" s="69"/>
      <c r="QBC68" s="69"/>
      <c r="QBD68" s="69"/>
      <c r="QBE68" s="69"/>
      <c r="QBF68" s="69"/>
      <c r="QBG68" s="69"/>
      <c r="QBH68" s="69"/>
      <c r="QBI68" s="69"/>
      <c r="QBJ68" s="69"/>
      <c r="QBK68" s="69"/>
      <c r="QBL68" s="69"/>
      <c r="QBM68" s="69"/>
      <c r="QBN68" s="69"/>
      <c r="QBO68" s="69"/>
      <c r="QBP68" s="69"/>
      <c r="QBQ68" s="69"/>
      <c r="QBR68" s="69"/>
      <c r="QBS68" s="69"/>
      <c r="QBT68" s="69"/>
      <c r="QBU68" s="69"/>
      <c r="QBV68" s="69"/>
      <c r="QBW68" s="69"/>
      <c r="QBX68" s="69"/>
      <c r="QBY68" s="70"/>
      <c r="QBZ68" s="71"/>
      <c r="QCA68" s="72"/>
      <c r="QCB68" s="68" t="s">
        <v>86</v>
      </c>
      <c r="QCC68" s="61">
        <f>SUM(QCE54:QCE66)</f>
        <v>0</v>
      </c>
      <c r="QCD68" s="61"/>
      <c r="QCE68" s="62"/>
      <c r="QCF68" s="62"/>
      <c r="QCG68" s="63"/>
      <c r="QCH68" s="63"/>
      <c r="QCI68" s="63"/>
      <c r="QCJ68" s="62"/>
      <c r="QCK68" s="64"/>
      <c r="QCL68" s="65"/>
      <c r="QCM68" s="66"/>
      <c r="QCN68" s="66"/>
      <c r="QCO68" s="66"/>
      <c r="QCP68" s="67"/>
      <c r="QCQ68" s="59"/>
      <c r="QCR68" s="59"/>
      <c r="QCS68" s="59"/>
      <c r="QCT68" s="59"/>
      <c r="QCU68" s="59"/>
      <c r="QCV68" s="59"/>
      <c r="QCW68" s="59"/>
      <c r="QCX68" s="59"/>
      <c r="QCY68" s="59"/>
      <c r="QCZ68" s="59"/>
      <c r="QDA68" s="59"/>
      <c r="QDB68" s="59"/>
      <c r="QDC68" s="59"/>
      <c r="QDD68" s="59"/>
      <c r="QDE68" s="59"/>
      <c r="QDF68" s="59"/>
      <c r="QDG68" s="59"/>
      <c r="QDH68" s="59"/>
      <c r="QDI68" s="59"/>
      <c r="QDJ68" s="59"/>
      <c r="QDK68" s="60"/>
      <c r="QDL68" s="60"/>
      <c r="QDM68" s="69"/>
      <c r="QDN68" s="69"/>
      <c r="QDO68" s="69"/>
      <c r="QDP68" s="69"/>
      <c r="QDQ68" s="69"/>
      <c r="QDR68" s="69"/>
      <c r="QDS68" s="69"/>
      <c r="QDT68" s="69"/>
      <c r="QDU68" s="69"/>
      <c r="QDV68" s="69"/>
      <c r="QDW68" s="69"/>
      <c r="QDX68" s="69"/>
      <c r="QDY68" s="69"/>
      <c r="QDZ68" s="69"/>
      <c r="QEA68" s="69"/>
      <c r="QEB68" s="69"/>
      <c r="QEC68" s="69"/>
      <c r="QED68" s="69"/>
      <c r="QEE68" s="69"/>
      <c r="QEF68" s="69"/>
      <c r="QEG68" s="69"/>
      <c r="QEH68" s="69"/>
      <c r="QEI68" s="69"/>
      <c r="QEJ68" s="69"/>
      <c r="QEK68" s="70"/>
      <c r="QEL68" s="71"/>
      <c r="QEM68" s="72"/>
      <c r="QEN68" s="68" t="s">
        <v>86</v>
      </c>
      <c r="QEO68" s="61">
        <f>SUM(QEQ54:QEQ66)</f>
        <v>0</v>
      </c>
      <c r="QEP68" s="61"/>
      <c r="QEQ68" s="62"/>
      <c r="QER68" s="62"/>
      <c r="QES68" s="63"/>
      <c r="QET68" s="63"/>
      <c r="QEU68" s="63"/>
      <c r="QEV68" s="62"/>
      <c r="QEW68" s="64"/>
      <c r="QEX68" s="65"/>
      <c r="QEY68" s="66"/>
      <c r="QEZ68" s="66"/>
      <c r="QFA68" s="66"/>
      <c r="QFB68" s="67"/>
      <c r="QFC68" s="59"/>
      <c r="QFD68" s="59"/>
      <c r="QFE68" s="59"/>
      <c r="QFF68" s="59"/>
      <c r="QFG68" s="59"/>
      <c r="QFH68" s="59"/>
      <c r="QFI68" s="59"/>
      <c r="QFJ68" s="59"/>
      <c r="QFK68" s="59"/>
      <c r="QFL68" s="59"/>
      <c r="QFM68" s="59"/>
      <c r="QFN68" s="59"/>
      <c r="QFO68" s="59"/>
      <c r="QFP68" s="59"/>
      <c r="QFQ68" s="59"/>
      <c r="QFR68" s="59"/>
      <c r="QFS68" s="59"/>
      <c r="QFT68" s="59"/>
      <c r="QFU68" s="59"/>
      <c r="QFV68" s="59"/>
      <c r="QFW68" s="60"/>
      <c r="QFX68" s="60"/>
      <c r="QFY68" s="69"/>
      <c r="QFZ68" s="69"/>
      <c r="QGA68" s="69"/>
      <c r="QGB68" s="69"/>
      <c r="QGC68" s="69"/>
      <c r="QGD68" s="69"/>
      <c r="QGE68" s="69"/>
      <c r="QGF68" s="69"/>
      <c r="QGG68" s="69"/>
      <c r="QGH68" s="69"/>
      <c r="QGI68" s="69"/>
      <c r="QGJ68" s="69"/>
      <c r="QGK68" s="69"/>
      <c r="QGL68" s="69"/>
      <c r="QGM68" s="69"/>
      <c r="QGN68" s="69"/>
      <c r="QGO68" s="69"/>
      <c r="QGP68" s="69"/>
      <c r="QGQ68" s="69"/>
      <c r="QGR68" s="69"/>
      <c r="QGS68" s="69"/>
      <c r="QGT68" s="69"/>
      <c r="QGU68" s="69"/>
      <c r="QGV68" s="69"/>
      <c r="QGW68" s="70"/>
      <c r="QGX68" s="71"/>
      <c r="QGY68" s="72"/>
      <c r="QGZ68" s="68" t="s">
        <v>86</v>
      </c>
      <c r="QHA68" s="61">
        <f>SUM(QHC54:QHC66)</f>
        <v>0</v>
      </c>
      <c r="QHB68" s="61"/>
      <c r="QHC68" s="62"/>
      <c r="QHD68" s="62"/>
      <c r="QHE68" s="63"/>
      <c r="QHF68" s="63"/>
      <c r="QHG68" s="63"/>
      <c r="QHH68" s="62"/>
      <c r="QHI68" s="64"/>
      <c r="QHJ68" s="65"/>
      <c r="QHK68" s="66"/>
      <c r="QHL68" s="66"/>
      <c r="QHM68" s="66"/>
      <c r="QHN68" s="67"/>
      <c r="QHO68" s="59"/>
      <c r="QHP68" s="59"/>
      <c r="QHQ68" s="59"/>
      <c r="QHR68" s="59"/>
      <c r="QHS68" s="59"/>
      <c r="QHT68" s="59"/>
      <c r="QHU68" s="59"/>
      <c r="QHV68" s="59"/>
      <c r="QHW68" s="59"/>
      <c r="QHX68" s="59"/>
      <c r="QHY68" s="59"/>
      <c r="QHZ68" s="59"/>
      <c r="QIA68" s="59"/>
      <c r="QIB68" s="59"/>
      <c r="QIC68" s="59"/>
      <c r="QID68" s="59"/>
      <c r="QIE68" s="59"/>
      <c r="QIF68" s="59"/>
      <c r="QIG68" s="59"/>
      <c r="QIH68" s="59"/>
      <c r="QII68" s="60"/>
      <c r="QIJ68" s="60"/>
      <c r="QIK68" s="69"/>
      <c r="QIL68" s="69"/>
      <c r="QIM68" s="69"/>
      <c r="QIN68" s="69"/>
      <c r="QIO68" s="69"/>
      <c r="QIP68" s="69"/>
      <c r="QIQ68" s="69"/>
      <c r="QIR68" s="69"/>
      <c r="QIS68" s="69"/>
      <c r="QIT68" s="69"/>
      <c r="QIU68" s="69"/>
      <c r="QIV68" s="69"/>
      <c r="QIW68" s="69"/>
      <c r="QIX68" s="69"/>
      <c r="QIY68" s="69"/>
      <c r="QIZ68" s="69"/>
      <c r="QJA68" s="69"/>
      <c r="QJB68" s="69"/>
      <c r="QJC68" s="69"/>
      <c r="QJD68" s="69"/>
      <c r="QJE68" s="69"/>
      <c r="QJF68" s="69"/>
      <c r="QJG68" s="69"/>
      <c r="QJH68" s="69"/>
      <c r="QJI68" s="70"/>
      <c r="QJJ68" s="71"/>
      <c r="QJK68" s="72"/>
      <c r="QJL68" s="68" t="s">
        <v>86</v>
      </c>
      <c r="QJM68" s="61">
        <f>SUM(QJO54:QJO66)</f>
        <v>0</v>
      </c>
      <c r="QJN68" s="61"/>
      <c r="QJO68" s="62"/>
      <c r="QJP68" s="62"/>
      <c r="QJQ68" s="63"/>
      <c r="QJR68" s="63"/>
      <c r="QJS68" s="63"/>
      <c r="QJT68" s="62"/>
      <c r="QJU68" s="64"/>
      <c r="QJV68" s="65"/>
      <c r="QJW68" s="66"/>
      <c r="QJX68" s="66"/>
      <c r="QJY68" s="66"/>
      <c r="QJZ68" s="67"/>
      <c r="QKA68" s="59"/>
      <c r="QKB68" s="59"/>
      <c r="QKC68" s="59"/>
      <c r="QKD68" s="59"/>
      <c r="QKE68" s="59"/>
      <c r="QKF68" s="59"/>
      <c r="QKG68" s="59"/>
      <c r="QKH68" s="59"/>
      <c r="QKI68" s="59"/>
      <c r="QKJ68" s="59"/>
      <c r="QKK68" s="59"/>
      <c r="QKL68" s="59"/>
      <c r="QKM68" s="59"/>
      <c r="QKN68" s="59"/>
      <c r="QKO68" s="59"/>
      <c r="QKP68" s="59"/>
      <c r="QKQ68" s="59"/>
      <c r="QKR68" s="59"/>
      <c r="QKS68" s="59"/>
      <c r="QKT68" s="59"/>
      <c r="QKU68" s="60"/>
      <c r="QKV68" s="60"/>
      <c r="QKW68" s="69"/>
      <c r="QKX68" s="69"/>
      <c r="QKY68" s="69"/>
      <c r="QKZ68" s="69"/>
      <c r="QLA68" s="69"/>
      <c r="QLB68" s="69"/>
      <c r="QLC68" s="69"/>
      <c r="QLD68" s="69"/>
      <c r="QLE68" s="69"/>
      <c r="QLF68" s="69"/>
      <c r="QLG68" s="69"/>
      <c r="QLH68" s="69"/>
      <c r="QLI68" s="69"/>
      <c r="QLJ68" s="69"/>
      <c r="QLK68" s="69"/>
      <c r="QLL68" s="69"/>
      <c r="QLM68" s="69"/>
      <c r="QLN68" s="69"/>
      <c r="QLO68" s="69"/>
      <c r="QLP68" s="69"/>
      <c r="QLQ68" s="69"/>
      <c r="QLR68" s="69"/>
      <c r="QLS68" s="69"/>
      <c r="QLT68" s="69"/>
      <c r="QLU68" s="70"/>
      <c r="QLV68" s="71"/>
      <c r="QLW68" s="72"/>
      <c r="QLX68" s="68" t="s">
        <v>86</v>
      </c>
      <c r="QLY68" s="61">
        <f>SUM(QMA54:QMA66)</f>
        <v>0</v>
      </c>
      <c r="QLZ68" s="61"/>
      <c r="QMA68" s="62"/>
      <c r="QMB68" s="62"/>
      <c r="QMC68" s="63"/>
      <c r="QMD68" s="63"/>
      <c r="QME68" s="63"/>
      <c r="QMF68" s="62"/>
      <c r="QMG68" s="64"/>
      <c r="QMH68" s="65"/>
      <c r="QMI68" s="66"/>
      <c r="QMJ68" s="66"/>
      <c r="QMK68" s="66"/>
      <c r="QML68" s="67"/>
      <c r="QMM68" s="59"/>
      <c r="QMN68" s="59"/>
      <c r="QMO68" s="59"/>
      <c r="QMP68" s="59"/>
      <c r="QMQ68" s="59"/>
      <c r="QMR68" s="59"/>
      <c r="QMS68" s="59"/>
      <c r="QMT68" s="59"/>
      <c r="QMU68" s="59"/>
      <c r="QMV68" s="59"/>
      <c r="QMW68" s="59"/>
      <c r="QMX68" s="59"/>
      <c r="QMY68" s="59"/>
      <c r="QMZ68" s="59"/>
      <c r="QNA68" s="59"/>
      <c r="QNB68" s="59"/>
      <c r="QNC68" s="59"/>
      <c r="QND68" s="59"/>
      <c r="QNE68" s="59"/>
      <c r="QNF68" s="59"/>
      <c r="QNG68" s="60"/>
      <c r="QNH68" s="60"/>
      <c r="QNI68" s="69"/>
      <c r="QNJ68" s="69"/>
      <c r="QNK68" s="69"/>
      <c r="QNL68" s="69"/>
      <c r="QNM68" s="69"/>
      <c r="QNN68" s="69"/>
      <c r="QNO68" s="69"/>
      <c r="QNP68" s="69"/>
      <c r="QNQ68" s="69"/>
      <c r="QNR68" s="69"/>
      <c r="QNS68" s="69"/>
      <c r="QNT68" s="69"/>
      <c r="QNU68" s="69"/>
      <c r="QNV68" s="69"/>
      <c r="QNW68" s="69"/>
      <c r="QNX68" s="69"/>
      <c r="QNY68" s="69"/>
      <c r="QNZ68" s="69"/>
      <c r="QOA68" s="69"/>
      <c r="QOB68" s="69"/>
      <c r="QOC68" s="69"/>
      <c r="QOD68" s="69"/>
      <c r="QOE68" s="69"/>
      <c r="QOF68" s="69"/>
      <c r="QOG68" s="70"/>
      <c r="QOH68" s="71"/>
      <c r="QOI68" s="72"/>
      <c r="QOJ68" s="68" t="s">
        <v>86</v>
      </c>
      <c r="QOK68" s="61">
        <f>SUM(QOM54:QOM66)</f>
        <v>0</v>
      </c>
      <c r="QOL68" s="61"/>
      <c r="QOM68" s="62"/>
      <c r="QON68" s="62"/>
      <c r="QOO68" s="63"/>
      <c r="QOP68" s="63"/>
      <c r="QOQ68" s="63"/>
      <c r="QOR68" s="62"/>
      <c r="QOS68" s="64"/>
      <c r="QOT68" s="65"/>
      <c r="QOU68" s="66"/>
      <c r="QOV68" s="66"/>
      <c r="QOW68" s="66"/>
      <c r="QOX68" s="67"/>
      <c r="QOY68" s="59"/>
      <c r="QOZ68" s="59"/>
      <c r="QPA68" s="59"/>
      <c r="QPB68" s="59"/>
      <c r="QPC68" s="59"/>
      <c r="QPD68" s="59"/>
      <c r="QPE68" s="59"/>
      <c r="QPF68" s="59"/>
      <c r="QPG68" s="59"/>
      <c r="QPH68" s="59"/>
      <c r="QPI68" s="59"/>
      <c r="QPJ68" s="59"/>
      <c r="QPK68" s="59"/>
      <c r="QPL68" s="59"/>
      <c r="QPM68" s="59"/>
      <c r="QPN68" s="59"/>
      <c r="QPO68" s="59"/>
      <c r="QPP68" s="59"/>
      <c r="QPQ68" s="59"/>
      <c r="QPR68" s="59"/>
      <c r="QPS68" s="60"/>
      <c r="QPT68" s="60"/>
      <c r="QPU68" s="69"/>
      <c r="QPV68" s="69"/>
      <c r="QPW68" s="69"/>
      <c r="QPX68" s="69"/>
      <c r="QPY68" s="69"/>
      <c r="QPZ68" s="69"/>
      <c r="QQA68" s="69"/>
      <c r="QQB68" s="69"/>
      <c r="QQC68" s="69"/>
      <c r="QQD68" s="69"/>
      <c r="QQE68" s="69"/>
      <c r="QQF68" s="69"/>
      <c r="QQG68" s="69"/>
      <c r="QQH68" s="69"/>
      <c r="QQI68" s="69"/>
      <c r="QQJ68" s="69"/>
      <c r="QQK68" s="69"/>
      <c r="QQL68" s="69"/>
      <c r="QQM68" s="69"/>
      <c r="QQN68" s="69"/>
      <c r="QQO68" s="69"/>
      <c r="QQP68" s="69"/>
      <c r="QQQ68" s="69"/>
      <c r="QQR68" s="69"/>
      <c r="QQS68" s="70"/>
      <c r="QQT68" s="71"/>
      <c r="QQU68" s="72"/>
      <c r="QQV68" s="68" t="s">
        <v>86</v>
      </c>
      <c r="QQW68" s="61">
        <f>SUM(QQY54:QQY66)</f>
        <v>0</v>
      </c>
      <c r="QQX68" s="61"/>
      <c r="QQY68" s="62"/>
      <c r="QQZ68" s="62"/>
      <c r="QRA68" s="63"/>
      <c r="QRB68" s="63"/>
      <c r="QRC68" s="63"/>
      <c r="QRD68" s="62"/>
      <c r="QRE68" s="64"/>
      <c r="QRF68" s="65"/>
      <c r="QRG68" s="66"/>
      <c r="QRH68" s="66"/>
      <c r="QRI68" s="66"/>
      <c r="QRJ68" s="67"/>
      <c r="QRK68" s="59"/>
      <c r="QRL68" s="59"/>
      <c r="QRM68" s="59"/>
      <c r="QRN68" s="59"/>
      <c r="QRO68" s="59"/>
      <c r="QRP68" s="59"/>
      <c r="QRQ68" s="59"/>
      <c r="QRR68" s="59"/>
      <c r="QRS68" s="59"/>
      <c r="QRT68" s="59"/>
      <c r="QRU68" s="59"/>
      <c r="QRV68" s="59"/>
      <c r="QRW68" s="59"/>
      <c r="QRX68" s="59"/>
      <c r="QRY68" s="59"/>
      <c r="QRZ68" s="59"/>
      <c r="QSA68" s="59"/>
      <c r="QSB68" s="59"/>
      <c r="QSC68" s="59"/>
      <c r="QSD68" s="59"/>
      <c r="QSE68" s="60"/>
      <c r="QSF68" s="60"/>
      <c r="QSG68" s="69"/>
      <c r="QSH68" s="69"/>
      <c r="QSI68" s="69"/>
      <c r="QSJ68" s="69"/>
      <c r="QSK68" s="69"/>
      <c r="QSL68" s="69"/>
      <c r="QSM68" s="69"/>
      <c r="QSN68" s="69"/>
      <c r="QSO68" s="69"/>
      <c r="QSP68" s="69"/>
      <c r="QSQ68" s="69"/>
      <c r="QSR68" s="69"/>
      <c r="QSS68" s="69"/>
      <c r="QST68" s="69"/>
      <c r="QSU68" s="69"/>
      <c r="QSV68" s="69"/>
      <c r="QSW68" s="69"/>
      <c r="QSX68" s="69"/>
      <c r="QSY68" s="69"/>
      <c r="QSZ68" s="69"/>
      <c r="QTA68" s="69"/>
      <c r="QTB68" s="69"/>
      <c r="QTC68" s="69"/>
      <c r="QTD68" s="69"/>
      <c r="QTE68" s="70"/>
      <c r="QTF68" s="71"/>
      <c r="QTG68" s="72"/>
      <c r="QTH68" s="68" t="s">
        <v>86</v>
      </c>
      <c r="QTI68" s="61">
        <f>SUM(QTK54:QTK66)</f>
        <v>0</v>
      </c>
      <c r="QTJ68" s="61"/>
      <c r="QTK68" s="62"/>
      <c r="QTL68" s="62"/>
      <c r="QTM68" s="63"/>
      <c r="QTN68" s="63"/>
      <c r="QTO68" s="63"/>
      <c r="QTP68" s="62"/>
      <c r="QTQ68" s="64"/>
      <c r="QTR68" s="65"/>
      <c r="QTS68" s="66"/>
      <c r="QTT68" s="66"/>
      <c r="QTU68" s="66"/>
      <c r="QTV68" s="67"/>
      <c r="QTW68" s="59"/>
      <c r="QTX68" s="59"/>
      <c r="QTY68" s="59"/>
      <c r="QTZ68" s="59"/>
      <c r="QUA68" s="59"/>
      <c r="QUB68" s="59"/>
      <c r="QUC68" s="59"/>
      <c r="QUD68" s="59"/>
      <c r="QUE68" s="59"/>
      <c r="QUF68" s="59"/>
      <c r="QUG68" s="59"/>
      <c r="QUH68" s="59"/>
      <c r="QUI68" s="59"/>
      <c r="QUJ68" s="59"/>
      <c r="QUK68" s="59"/>
      <c r="QUL68" s="59"/>
      <c r="QUM68" s="59"/>
      <c r="QUN68" s="59"/>
      <c r="QUO68" s="59"/>
      <c r="QUP68" s="59"/>
      <c r="QUQ68" s="60"/>
      <c r="QUR68" s="60"/>
      <c r="QUS68" s="69"/>
      <c r="QUT68" s="69"/>
      <c r="QUU68" s="69"/>
      <c r="QUV68" s="69"/>
      <c r="QUW68" s="69"/>
      <c r="QUX68" s="69"/>
      <c r="QUY68" s="69"/>
      <c r="QUZ68" s="69"/>
      <c r="QVA68" s="69"/>
      <c r="QVB68" s="69"/>
      <c r="QVC68" s="69"/>
      <c r="QVD68" s="69"/>
      <c r="QVE68" s="69"/>
      <c r="QVF68" s="69"/>
      <c r="QVG68" s="69"/>
      <c r="QVH68" s="69"/>
      <c r="QVI68" s="69"/>
      <c r="QVJ68" s="69"/>
      <c r="QVK68" s="69"/>
      <c r="QVL68" s="69"/>
      <c r="QVM68" s="69"/>
      <c r="QVN68" s="69"/>
      <c r="QVO68" s="69"/>
      <c r="QVP68" s="69"/>
      <c r="QVQ68" s="70"/>
      <c r="QVR68" s="71"/>
      <c r="QVS68" s="72"/>
      <c r="QVT68" s="68" t="s">
        <v>86</v>
      </c>
      <c r="QVU68" s="61">
        <f>SUM(QVW54:QVW66)</f>
        <v>0</v>
      </c>
      <c r="QVV68" s="61"/>
      <c r="QVW68" s="62"/>
      <c r="QVX68" s="62"/>
      <c r="QVY68" s="63"/>
      <c r="QVZ68" s="63"/>
      <c r="QWA68" s="63"/>
      <c r="QWB68" s="62"/>
      <c r="QWC68" s="64"/>
      <c r="QWD68" s="65"/>
      <c r="QWE68" s="66"/>
      <c r="QWF68" s="66"/>
      <c r="QWG68" s="66"/>
      <c r="QWH68" s="67"/>
      <c r="QWI68" s="59"/>
      <c r="QWJ68" s="59"/>
      <c r="QWK68" s="59"/>
      <c r="QWL68" s="59"/>
      <c r="QWM68" s="59"/>
      <c r="QWN68" s="59"/>
      <c r="QWO68" s="59"/>
      <c r="QWP68" s="59"/>
      <c r="QWQ68" s="59"/>
      <c r="QWR68" s="59"/>
      <c r="QWS68" s="59"/>
      <c r="QWT68" s="59"/>
      <c r="QWU68" s="59"/>
      <c r="QWV68" s="59"/>
      <c r="QWW68" s="59"/>
      <c r="QWX68" s="59"/>
      <c r="QWY68" s="59"/>
      <c r="QWZ68" s="59"/>
      <c r="QXA68" s="59"/>
      <c r="QXB68" s="59"/>
      <c r="QXC68" s="60"/>
      <c r="QXD68" s="60"/>
      <c r="QXE68" s="69"/>
      <c r="QXF68" s="69"/>
      <c r="QXG68" s="69"/>
      <c r="QXH68" s="69"/>
      <c r="QXI68" s="69"/>
      <c r="QXJ68" s="69"/>
      <c r="QXK68" s="69"/>
      <c r="QXL68" s="69"/>
      <c r="QXM68" s="69"/>
      <c r="QXN68" s="69"/>
      <c r="QXO68" s="69"/>
      <c r="QXP68" s="69"/>
      <c r="QXQ68" s="69"/>
      <c r="QXR68" s="69"/>
      <c r="QXS68" s="69"/>
      <c r="QXT68" s="69"/>
      <c r="QXU68" s="69"/>
      <c r="QXV68" s="69"/>
      <c r="QXW68" s="69"/>
      <c r="QXX68" s="69"/>
      <c r="QXY68" s="69"/>
      <c r="QXZ68" s="69"/>
      <c r="QYA68" s="69"/>
      <c r="QYB68" s="69"/>
      <c r="QYC68" s="70"/>
      <c r="QYD68" s="71"/>
      <c r="QYE68" s="72"/>
      <c r="QYF68" s="68" t="s">
        <v>86</v>
      </c>
      <c r="QYG68" s="61">
        <f>SUM(QYI54:QYI66)</f>
        <v>0</v>
      </c>
      <c r="QYH68" s="61"/>
      <c r="QYI68" s="62"/>
      <c r="QYJ68" s="62"/>
      <c r="QYK68" s="63"/>
      <c r="QYL68" s="63"/>
      <c r="QYM68" s="63"/>
      <c r="QYN68" s="62"/>
      <c r="QYO68" s="64"/>
      <c r="QYP68" s="65"/>
      <c r="QYQ68" s="66"/>
      <c r="QYR68" s="66"/>
      <c r="QYS68" s="66"/>
      <c r="QYT68" s="67"/>
      <c r="QYU68" s="59"/>
      <c r="QYV68" s="59"/>
      <c r="QYW68" s="59"/>
      <c r="QYX68" s="59"/>
      <c r="QYY68" s="59"/>
      <c r="QYZ68" s="59"/>
      <c r="QZA68" s="59"/>
      <c r="QZB68" s="59"/>
      <c r="QZC68" s="59"/>
      <c r="QZD68" s="59"/>
      <c r="QZE68" s="59"/>
      <c r="QZF68" s="59"/>
      <c r="QZG68" s="59"/>
      <c r="QZH68" s="59"/>
      <c r="QZI68" s="59"/>
      <c r="QZJ68" s="59"/>
      <c r="QZK68" s="59"/>
      <c r="QZL68" s="59"/>
      <c r="QZM68" s="59"/>
      <c r="QZN68" s="59"/>
      <c r="QZO68" s="60"/>
      <c r="QZP68" s="60"/>
      <c r="QZQ68" s="69"/>
      <c r="QZR68" s="69"/>
      <c r="QZS68" s="69"/>
      <c r="QZT68" s="69"/>
      <c r="QZU68" s="69"/>
      <c r="QZV68" s="69"/>
      <c r="QZW68" s="69"/>
      <c r="QZX68" s="69"/>
      <c r="QZY68" s="69"/>
      <c r="QZZ68" s="69"/>
      <c r="RAA68" s="69"/>
      <c r="RAB68" s="69"/>
      <c r="RAC68" s="69"/>
      <c r="RAD68" s="69"/>
      <c r="RAE68" s="69"/>
      <c r="RAF68" s="69"/>
      <c r="RAG68" s="69"/>
      <c r="RAH68" s="69"/>
      <c r="RAI68" s="69"/>
      <c r="RAJ68" s="69"/>
      <c r="RAK68" s="69"/>
      <c r="RAL68" s="69"/>
      <c r="RAM68" s="69"/>
      <c r="RAN68" s="69"/>
      <c r="RAO68" s="70"/>
      <c r="RAP68" s="71"/>
      <c r="RAQ68" s="72"/>
      <c r="RAR68" s="68" t="s">
        <v>86</v>
      </c>
      <c r="RAS68" s="61">
        <f>SUM(RAU54:RAU66)</f>
        <v>0</v>
      </c>
      <c r="RAT68" s="61"/>
      <c r="RAU68" s="62"/>
      <c r="RAV68" s="62"/>
      <c r="RAW68" s="63"/>
      <c r="RAX68" s="63"/>
      <c r="RAY68" s="63"/>
      <c r="RAZ68" s="62"/>
      <c r="RBA68" s="64"/>
      <c r="RBB68" s="65"/>
      <c r="RBC68" s="66"/>
      <c r="RBD68" s="66"/>
      <c r="RBE68" s="66"/>
      <c r="RBF68" s="67"/>
      <c r="RBG68" s="59"/>
      <c r="RBH68" s="59"/>
      <c r="RBI68" s="59"/>
      <c r="RBJ68" s="59"/>
      <c r="RBK68" s="59"/>
      <c r="RBL68" s="59"/>
      <c r="RBM68" s="59"/>
      <c r="RBN68" s="59"/>
      <c r="RBO68" s="59"/>
      <c r="RBP68" s="59"/>
      <c r="RBQ68" s="59"/>
      <c r="RBR68" s="59"/>
      <c r="RBS68" s="59"/>
      <c r="RBT68" s="59"/>
      <c r="RBU68" s="59"/>
      <c r="RBV68" s="59"/>
      <c r="RBW68" s="59"/>
      <c r="RBX68" s="59"/>
      <c r="RBY68" s="59"/>
      <c r="RBZ68" s="59"/>
      <c r="RCA68" s="60"/>
      <c r="RCB68" s="60"/>
      <c r="RCC68" s="69"/>
      <c r="RCD68" s="69"/>
      <c r="RCE68" s="69"/>
      <c r="RCF68" s="69"/>
      <c r="RCG68" s="69"/>
      <c r="RCH68" s="69"/>
      <c r="RCI68" s="69"/>
      <c r="RCJ68" s="69"/>
      <c r="RCK68" s="69"/>
      <c r="RCL68" s="69"/>
      <c r="RCM68" s="69"/>
      <c r="RCN68" s="69"/>
      <c r="RCO68" s="69"/>
      <c r="RCP68" s="69"/>
      <c r="RCQ68" s="69"/>
      <c r="RCR68" s="69"/>
      <c r="RCS68" s="69"/>
      <c r="RCT68" s="69"/>
      <c r="RCU68" s="69"/>
      <c r="RCV68" s="69"/>
      <c r="RCW68" s="69"/>
      <c r="RCX68" s="69"/>
      <c r="RCY68" s="69"/>
      <c r="RCZ68" s="69"/>
      <c r="RDA68" s="70"/>
      <c r="RDB68" s="71"/>
      <c r="RDC68" s="72"/>
      <c r="RDD68" s="68" t="s">
        <v>86</v>
      </c>
      <c r="RDE68" s="61">
        <f>SUM(RDG54:RDG66)</f>
        <v>0</v>
      </c>
      <c r="RDF68" s="61"/>
      <c r="RDG68" s="62"/>
      <c r="RDH68" s="62"/>
      <c r="RDI68" s="63"/>
      <c r="RDJ68" s="63"/>
      <c r="RDK68" s="63"/>
      <c r="RDL68" s="62"/>
      <c r="RDM68" s="64"/>
      <c r="RDN68" s="65"/>
      <c r="RDO68" s="66"/>
      <c r="RDP68" s="66"/>
      <c r="RDQ68" s="66"/>
      <c r="RDR68" s="67"/>
      <c r="RDS68" s="59"/>
      <c r="RDT68" s="59"/>
      <c r="RDU68" s="59"/>
      <c r="RDV68" s="59"/>
      <c r="RDW68" s="59"/>
      <c r="RDX68" s="59"/>
      <c r="RDY68" s="59"/>
      <c r="RDZ68" s="59"/>
      <c r="REA68" s="59"/>
      <c r="REB68" s="59"/>
      <c r="REC68" s="59"/>
      <c r="RED68" s="59"/>
      <c r="REE68" s="59"/>
      <c r="REF68" s="59"/>
      <c r="REG68" s="59"/>
      <c r="REH68" s="59"/>
      <c r="REI68" s="59"/>
      <c r="REJ68" s="59"/>
      <c r="REK68" s="59"/>
      <c r="REL68" s="59"/>
      <c r="REM68" s="60"/>
      <c r="REN68" s="60"/>
      <c r="REO68" s="69"/>
      <c r="REP68" s="69"/>
      <c r="REQ68" s="69"/>
      <c r="RER68" s="69"/>
      <c r="RES68" s="69"/>
      <c r="RET68" s="69"/>
      <c r="REU68" s="69"/>
      <c r="REV68" s="69"/>
      <c r="REW68" s="69"/>
      <c r="REX68" s="69"/>
      <c r="REY68" s="69"/>
      <c r="REZ68" s="69"/>
      <c r="RFA68" s="69"/>
      <c r="RFB68" s="69"/>
      <c r="RFC68" s="69"/>
      <c r="RFD68" s="69"/>
      <c r="RFE68" s="69"/>
      <c r="RFF68" s="69"/>
      <c r="RFG68" s="69"/>
      <c r="RFH68" s="69"/>
      <c r="RFI68" s="69"/>
      <c r="RFJ68" s="69"/>
      <c r="RFK68" s="69"/>
      <c r="RFL68" s="69"/>
      <c r="RFM68" s="70"/>
      <c r="RFN68" s="71"/>
      <c r="RFO68" s="72"/>
      <c r="RFP68" s="68" t="s">
        <v>86</v>
      </c>
      <c r="RFQ68" s="61">
        <f>SUM(RFS54:RFS66)</f>
        <v>0</v>
      </c>
      <c r="RFR68" s="61"/>
      <c r="RFS68" s="62"/>
      <c r="RFT68" s="62"/>
      <c r="RFU68" s="63"/>
      <c r="RFV68" s="63"/>
      <c r="RFW68" s="63"/>
      <c r="RFX68" s="62"/>
      <c r="RFY68" s="64"/>
      <c r="RFZ68" s="65"/>
      <c r="RGA68" s="66"/>
      <c r="RGB68" s="66"/>
      <c r="RGC68" s="66"/>
      <c r="RGD68" s="67"/>
      <c r="RGE68" s="59"/>
      <c r="RGF68" s="59"/>
      <c r="RGG68" s="59"/>
      <c r="RGH68" s="59"/>
      <c r="RGI68" s="59"/>
      <c r="RGJ68" s="59"/>
      <c r="RGK68" s="59"/>
      <c r="RGL68" s="59"/>
      <c r="RGM68" s="59"/>
      <c r="RGN68" s="59"/>
      <c r="RGO68" s="59"/>
      <c r="RGP68" s="59"/>
      <c r="RGQ68" s="59"/>
      <c r="RGR68" s="59"/>
      <c r="RGS68" s="59"/>
      <c r="RGT68" s="59"/>
      <c r="RGU68" s="59"/>
      <c r="RGV68" s="59"/>
      <c r="RGW68" s="59"/>
      <c r="RGX68" s="59"/>
      <c r="RGY68" s="60"/>
      <c r="RGZ68" s="60"/>
      <c r="RHA68" s="69"/>
      <c r="RHB68" s="69"/>
      <c r="RHC68" s="69"/>
      <c r="RHD68" s="69"/>
      <c r="RHE68" s="69"/>
      <c r="RHF68" s="69"/>
      <c r="RHG68" s="69"/>
      <c r="RHH68" s="69"/>
      <c r="RHI68" s="69"/>
      <c r="RHJ68" s="69"/>
      <c r="RHK68" s="69"/>
      <c r="RHL68" s="69"/>
      <c r="RHM68" s="69"/>
      <c r="RHN68" s="69"/>
      <c r="RHO68" s="69"/>
      <c r="RHP68" s="69"/>
      <c r="RHQ68" s="69"/>
      <c r="RHR68" s="69"/>
      <c r="RHS68" s="69"/>
      <c r="RHT68" s="69"/>
      <c r="RHU68" s="69"/>
      <c r="RHV68" s="69"/>
      <c r="RHW68" s="69"/>
      <c r="RHX68" s="69"/>
      <c r="RHY68" s="70"/>
      <c r="RHZ68" s="71"/>
      <c r="RIA68" s="72"/>
      <c r="RIB68" s="68" t="s">
        <v>86</v>
      </c>
      <c r="RIC68" s="61">
        <f>SUM(RIE54:RIE66)</f>
        <v>0</v>
      </c>
      <c r="RID68" s="61"/>
      <c r="RIE68" s="62"/>
      <c r="RIF68" s="62"/>
      <c r="RIG68" s="63"/>
      <c r="RIH68" s="63"/>
      <c r="RII68" s="63"/>
      <c r="RIJ68" s="62"/>
      <c r="RIK68" s="64"/>
      <c r="RIL68" s="65"/>
      <c r="RIM68" s="66"/>
      <c r="RIN68" s="66"/>
      <c r="RIO68" s="66"/>
      <c r="RIP68" s="67"/>
      <c r="RIQ68" s="59"/>
      <c r="RIR68" s="59"/>
      <c r="RIS68" s="59"/>
      <c r="RIT68" s="59"/>
      <c r="RIU68" s="59"/>
      <c r="RIV68" s="59"/>
      <c r="RIW68" s="59"/>
      <c r="RIX68" s="59"/>
      <c r="RIY68" s="59"/>
      <c r="RIZ68" s="59"/>
      <c r="RJA68" s="59"/>
      <c r="RJB68" s="59"/>
      <c r="RJC68" s="59"/>
      <c r="RJD68" s="59"/>
      <c r="RJE68" s="59"/>
      <c r="RJF68" s="59"/>
      <c r="RJG68" s="59"/>
      <c r="RJH68" s="59"/>
      <c r="RJI68" s="59"/>
      <c r="RJJ68" s="59"/>
      <c r="RJK68" s="60"/>
      <c r="RJL68" s="60"/>
      <c r="RJM68" s="69"/>
      <c r="RJN68" s="69"/>
      <c r="RJO68" s="69"/>
      <c r="RJP68" s="69"/>
      <c r="RJQ68" s="69"/>
      <c r="RJR68" s="69"/>
      <c r="RJS68" s="69"/>
      <c r="RJT68" s="69"/>
      <c r="RJU68" s="69"/>
      <c r="RJV68" s="69"/>
      <c r="RJW68" s="69"/>
      <c r="RJX68" s="69"/>
      <c r="RJY68" s="69"/>
      <c r="RJZ68" s="69"/>
      <c r="RKA68" s="69"/>
      <c r="RKB68" s="69"/>
      <c r="RKC68" s="69"/>
      <c r="RKD68" s="69"/>
      <c r="RKE68" s="69"/>
      <c r="RKF68" s="69"/>
      <c r="RKG68" s="69"/>
      <c r="RKH68" s="69"/>
      <c r="RKI68" s="69"/>
      <c r="RKJ68" s="69"/>
      <c r="RKK68" s="70"/>
      <c r="RKL68" s="71"/>
      <c r="RKM68" s="72"/>
      <c r="RKN68" s="68" t="s">
        <v>86</v>
      </c>
      <c r="RKO68" s="61">
        <f>SUM(RKQ54:RKQ66)</f>
        <v>0</v>
      </c>
      <c r="RKP68" s="61"/>
      <c r="RKQ68" s="62"/>
      <c r="RKR68" s="62"/>
      <c r="RKS68" s="63"/>
      <c r="RKT68" s="63"/>
      <c r="RKU68" s="63"/>
      <c r="RKV68" s="62"/>
      <c r="RKW68" s="64"/>
      <c r="RKX68" s="65"/>
      <c r="RKY68" s="66"/>
      <c r="RKZ68" s="66"/>
      <c r="RLA68" s="66"/>
      <c r="RLB68" s="67"/>
      <c r="RLC68" s="59"/>
      <c r="RLD68" s="59"/>
      <c r="RLE68" s="59"/>
      <c r="RLF68" s="59"/>
      <c r="RLG68" s="59"/>
      <c r="RLH68" s="59"/>
      <c r="RLI68" s="59"/>
      <c r="RLJ68" s="59"/>
      <c r="RLK68" s="59"/>
      <c r="RLL68" s="59"/>
      <c r="RLM68" s="59"/>
      <c r="RLN68" s="59"/>
      <c r="RLO68" s="59"/>
      <c r="RLP68" s="59"/>
      <c r="RLQ68" s="59"/>
      <c r="RLR68" s="59"/>
      <c r="RLS68" s="59"/>
      <c r="RLT68" s="59"/>
      <c r="RLU68" s="59"/>
      <c r="RLV68" s="59"/>
      <c r="RLW68" s="60"/>
      <c r="RLX68" s="60"/>
      <c r="RLY68" s="69"/>
      <c r="RLZ68" s="69"/>
      <c r="RMA68" s="69"/>
      <c r="RMB68" s="69"/>
      <c r="RMC68" s="69"/>
      <c r="RMD68" s="69"/>
      <c r="RME68" s="69"/>
      <c r="RMF68" s="69"/>
      <c r="RMG68" s="69"/>
      <c r="RMH68" s="69"/>
      <c r="RMI68" s="69"/>
      <c r="RMJ68" s="69"/>
      <c r="RMK68" s="69"/>
      <c r="RML68" s="69"/>
      <c r="RMM68" s="69"/>
      <c r="RMN68" s="69"/>
      <c r="RMO68" s="69"/>
      <c r="RMP68" s="69"/>
      <c r="RMQ68" s="69"/>
      <c r="RMR68" s="69"/>
      <c r="RMS68" s="69"/>
      <c r="RMT68" s="69"/>
      <c r="RMU68" s="69"/>
      <c r="RMV68" s="69"/>
      <c r="RMW68" s="70"/>
      <c r="RMX68" s="71"/>
      <c r="RMY68" s="72"/>
      <c r="RMZ68" s="68" t="s">
        <v>86</v>
      </c>
      <c r="RNA68" s="61">
        <f>SUM(RNC54:RNC66)</f>
        <v>0</v>
      </c>
      <c r="RNB68" s="61"/>
      <c r="RNC68" s="62"/>
      <c r="RND68" s="62"/>
      <c r="RNE68" s="63"/>
      <c r="RNF68" s="63"/>
      <c r="RNG68" s="63"/>
      <c r="RNH68" s="62"/>
      <c r="RNI68" s="64"/>
      <c r="RNJ68" s="65"/>
      <c r="RNK68" s="66"/>
      <c r="RNL68" s="66"/>
      <c r="RNM68" s="66"/>
      <c r="RNN68" s="67"/>
      <c r="RNO68" s="59"/>
      <c r="RNP68" s="59"/>
      <c r="RNQ68" s="59"/>
      <c r="RNR68" s="59"/>
      <c r="RNS68" s="59"/>
      <c r="RNT68" s="59"/>
      <c r="RNU68" s="59"/>
      <c r="RNV68" s="59"/>
      <c r="RNW68" s="59"/>
      <c r="RNX68" s="59"/>
      <c r="RNY68" s="59"/>
      <c r="RNZ68" s="59"/>
      <c r="ROA68" s="59"/>
      <c r="ROB68" s="59"/>
      <c r="ROC68" s="59"/>
      <c r="ROD68" s="59"/>
      <c r="ROE68" s="59"/>
      <c r="ROF68" s="59"/>
      <c r="ROG68" s="59"/>
      <c r="ROH68" s="59"/>
      <c r="ROI68" s="60"/>
      <c r="ROJ68" s="60"/>
      <c r="ROK68" s="69"/>
      <c r="ROL68" s="69"/>
      <c r="ROM68" s="69"/>
      <c r="RON68" s="69"/>
      <c r="ROO68" s="69"/>
      <c r="ROP68" s="69"/>
      <c r="ROQ68" s="69"/>
      <c r="ROR68" s="69"/>
      <c r="ROS68" s="69"/>
      <c r="ROT68" s="69"/>
      <c r="ROU68" s="69"/>
      <c r="ROV68" s="69"/>
      <c r="ROW68" s="69"/>
      <c r="ROX68" s="69"/>
      <c r="ROY68" s="69"/>
      <c r="ROZ68" s="69"/>
      <c r="RPA68" s="69"/>
      <c r="RPB68" s="69"/>
      <c r="RPC68" s="69"/>
      <c r="RPD68" s="69"/>
      <c r="RPE68" s="69"/>
      <c r="RPF68" s="69"/>
      <c r="RPG68" s="69"/>
      <c r="RPH68" s="69"/>
      <c r="RPI68" s="70"/>
      <c r="RPJ68" s="71"/>
      <c r="RPK68" s="72"/>
      <c r="RPL68" s="68" t="s">
        <v>86</v>
      </c>
      <c r="RPM68" s="61">
        <f>SUM(RPO54:RPO66)</f>
        <v>0</v>
      </c>
      <c r="RPN68" s="61"/>
      <c r="RPO68" s="62"/>
      <c r="RPP68" s="62"/>
      <c r="RPQ68" s="63"/>
      <c r="RPR68" s="63"/>
      <c r="RPS68" s="63"/>
      <c r="RPT68" s="62"/>
      <c r="RPU68" s="64"/>
      <c r="RPV68" s="65"/>
      <c r="RPW68" s="66"/>
      <c r="RPX68" s="66"/>
      <c r="RPY68" s="66"/>
      <c r="RPZ68" s="67"/>
      <c r="RQA68" s="59"/>
      <c r="RQB68" s="59"/>
      <c r="RQC68" s="59"/>
      <c r="RQD68" s="59"/>
      <c r="RQE68" s="59"/>
      <c r="RQF68" s="59"/>
      <c r="RQG68" s="59"/>
      <c r="RQH68" s="59"/>
      <c r="RQI68" s="59"/>
      <c r="RQJ68" s="59"/>
      <c r="RQK68" s="59"/>
      <c r="RQL68" s="59"/>
      <c r="RQM68" s="59"/>
      <c r="RQN68" s="59"/>
      <c r="RQO68" s="59"/>
      <c r="RQP68" s="59"/>
      <c r="RQQ68" s="59"/>
      <c r="RQR68" s="59"/>
      <c r="RQS68" s="59"/>
      <c r="RQT68" s="59"/>
      <c r="RQU68" s="60"/>
      <c r="RQV68" s="60"/>
      <c r="RQW68" s="69"/>
      <c r="RQX68" s="69"/>
      <c r="RQY68" s="69"/>
      <c r="RQZ68" s="69"/>
      <c r="RRA68" s="69"/>
      <c r="RRB68" s="69"/>
      <c r="RRC68" s="69"/>
      <c r="RRD68" s="69"/>
      <c r="RRE68" s="69"/>
      <c r="RRF68" s="69"/>
      <c r="RRG68" s="69"/>
      <c r="RRH68" s="69"/>
      <c r="RRI68" s="69"/>
      <c r="RRJ68" s="69"/>
      <c r="RRK68" s="69"/>
      <c r="RRL68" s="69"/>
      <c r="RRM68" s="69"/>
      <c r="RRN68" s="69"/>
      <c r="RRO68" s="69"/>
      <c r="RRP68" s="69"/>
      <c r="RRQ68" s="69"/>
      <c r="RRR68" s="69"/>
      <c r="RRS68" s="69"/>
      <c r="RRT68" s="69"/>
      <c r="RRU68" s="70"/>
      <c r="RRV68" s="71"/>
      <c r="RRW68" s="72"/>
      <c r="RRX68" s="68" t="s">
        <v>86</v>
      </c>
      <c r="RRY68" s="61">
        <f>SUM(RSA54:RSA66)</f>
        <v>0</v>
      </c>
      <c r="RRZ68" s="61"/>
      <c r="RSA68" s="62"/>
      <c r="RSB68" s="62"/>
      <c r="RSC68" s="63"/>
      <c r="RSD68" s="63"/>
      <c r="RSE68" s="63"/>
      <c r="RSF68" s="62"/>
      <c r="RSG68" s="64"/>
      <c r="RSH68" s="65"/>
      <c r="RSI68" s="66"/>
      <c r="RSJ68" s="66"/>
      <c r="RSK68" s="66"/>
      <c r="RSL68" s="67"/>
      <c r="RSM68" s="59"/>
      <c r="RSN68" s="59"/>
      <c r="RSO68" s="59"/>
      <c r="RSP68" s="59"/>
      <c r="RSQ68" s="59"/>
      <c r="RSR68" s="59"/>
      <c r="RSS68" s="59"/>
      <c r="RST68" s="59"/>
      <c r="RSU68" s="59"/>
      <c r="RSV68" s="59"/>
      <c r="RSW68" s="59"/>
      <c r="RSX68" s="59"/>
      <c r="RSY68" s="59"/>
      <c r="RSZ68" s="59"/>
      <c r="RTA68" s="59"/>
      <c r="RTB68" s="59"/>
      <c r="RTC68" s="59"/>
      <c r="RTD68" s="59"/>
      <c r="RTE68" s="59"/>
      <c r="RTF68" s="59"/>
      <c r="RTG68" s="60"/>
      <c r="RTH68" s="60"/>
      <c r="RTI68" s="69"/>
      <c r="RTJ68" s="69"/>
      <c r="RTK68" s="69"/>
      <c r="RTL68" s="69"/>
      <c r="RTM68" s="69"/>
      <c r="RTN68" s="69"/>
      <c r="RTO68" s="69"/>
      <c r="RTP68" s="69"/>
      <c r="RTQ68" s="69"/>
      <c r="RTR68" s="69"/>
      <c r="RTS68" s="69"/>
      <c r="RTT68" s="69"/>
      <c r="RTU68" s="69"/>
      <c r="RTV68" s="69"/>
      <c r="RTW68" s="69"/>
      <c r="RTX68" s="69"/>
      <c r="RTY68" s="69"/>
      <c r="RTZ68" s="69"/>
      <c r="RUA68" s="69"/>
      <c r="RUB68" s="69"/>
      <c r="RUC68" s="69"/>
      <c r="RUD68" s="69"/>
      <c r="RUE68" s="69"/>
      <c r="RUF68" s="69"/>
      <c r="RUG68" s="70"/>
      <c r="RUH68" s="71"/>
      <c r="RUI68" s="72"/>
      <c r="RUJ68" s="68" t="s">
        <v>86</v>
      </c>
      <c r="RUK68" s="61">
        <f>SUM(RUM54:RUM66)</f>
        <v>0</v>
      </c>
      <c r="RUL68" s="61"/>
      <c r="RUM68" s="62"/>
      <c r="RUN68" s="62"/>
      <c r="RUO68" s="63"/>
      <c r="RUP68" s="63"/>
      <c r="RUQ68" s="63"/>
      <c r="RUR68" s="62"/>
      <c r="RUS68" s="64"/>
      <c r="RUT68" s="65"/>
      <c r="RUU68" s="66"/>
      <c r="RUV68" s="66"/>
      <c r="RUW68" s="66"/>
      <c r="RUX68" s="67"/>
      <c r="RUY68" s="59"/>
      <c r="RUZ68" s="59"/>
      <c r="RVA68" s="59"/>
      <c r="RVB68" s="59"/>
      <c r="RVC68" s="59"/>
      <c r="RVD68" s="59"/>
      <c r="RVE68" s="59"/>
      <c r="RVF68" s="59"/>
      <c r="RVG68" s="59"/>
      <c r="RVH68" s="59"/>
      <c r="RVI68" s="59"/>
      <c r="RVJ68" s="59"/>
      <c r="RVK68" s="59"/>
      <c r="RVL68" s="59"/>
      <c r="RVM68" s="59"/>
      <c r="RVN68" s="59"/>
      <c r="RVO68" s="59"/>
      <c r="RVP68" s="59"/>
      <c r="RVQ68" s="59"/>
      <c r="RVR68" s="59"/>
      <c r="RVS68" s="60"/>
      <c r="RVT68" s="60"/>
      <c r="RVU68" s="69"/>
      <c r="RVV68" s="69"/>
      <c r="RVW68" s="69"/>
      <c r="RVX68" s="69"/>
      <c r="RVY68" s="69"/>
      <c r="RVZ68" s="69"/>
      <c r="RWA68" s="69"/>
      <c r="RWB68" s="69"/>
      <c r="RWC68" s="69"/>
      <c r="RWD68" s="69"/>
      <c r="RWE68" s="69"/>
      <c r="RWF68" s="69"/>
      <c r="RWG68" s="69"/>
      <c r="RWH68" s="69"/>
      <c r="RWI68" s="69"/>
      <c r="RWJ68" s="69"/>
      <c r="RWK68" s="69"/>
      <c r="RWL68" s="69"/>
      <c r="RWM68" s="69"/>
      <c r="RWN68" s="69"/>
      <c r="RWO68" s="69"/>
      <c r="RWP68" s="69"/>
      <c r="RWQ68" s="69"/>
      <c r="RWR68" s="69"/>
      <c r="RWS68" s="70"/>
      <c r="RWT68" s="71"/>
      <c r="RWU68" s="72"/>
      <c r="RWV68" s="68" t="s">
        <v>86</v>
      </c>
      <c r="RWW68" s="61">
        <f>SUM(RWY54:RWY66)</f>
        <v>0</v>
      </c>
      <c r="RWX68" s="61"/>
      <c r="RWY68" s="62"/>
      <c r="RWZ68" s="62"/>
      <c r="RXA68" s="63"/>
      <c r="RXB68" s="63"/>
      <c r="RXC68" s="63"/>
      <c r="RXD68" s="62"/>
      <c r="RXE68" s="64"/>
      <c r="RXF68" s="65"/>
      <c r="RXG68" s="66"/>
      <c r="RXH68" s="66"/>
      <c r="RXI68" s="66"/>
      <c r="RXJ68" s="67"/>
      <c r="RXK68" s="59"/>
      <c r="RXL68" s="59"/>
      <c r="RXM68" s="59"/>
      <c r="RXN68" s="59"/>
      <c r="RXO68" s="59"/>
      <c r="RXP68" s="59"/>
      <c r="RXQ68" s="59"/>
      <c r="RXR68" s="59"/>
      <c r="RXS68" s="59"/>
      <c r="RXT68" s="59"/>
      <c r="RXU68" s="59"/>
      <c r="RXV68" s="59"/>
      <c r="RXW68" s="59"/>
      <c r="RXX68" s="59"/>
      <c r="RXY68" s="59"/>
      <c r="RXZ68" s="59"/>
      <c r="RYA68" s="59"/>
      <c r="RYB68" s="59"/>
      <c r="RYC68" s="59"/>
      <c r="RYD68" s="59"/>
      <c r="RYE68" s="60"/>
      <c r="RYF68" s="60"/>
      <c r="RYG68" s="69"/>
      <c r="RYH68" s="69"/>
      <c r="RYI68" s="69"/>
      <c r="RYJ68" s="69"/>
      <c r="RYK68" s="69"/>
      <c r="RYL68" s="69"/>
      <c r="RYM68" s="69"/>
      <c r="RYN68" s="69"/>
      <c r="RYO68" s="69"/>
      <c r="RYP68" s="69"/>
      <c r="RYQ68" s="69"/>
      <c r="RYR68" s="69"/>
      <c r="RYS68" s="69"/>
      <c r="RYT68" s="69"/>
      <c r="RYU68" s="69"/>
      <c r="RYV68" s="69"/>
      <c r="RYW68" s="69"/>
      <c r="RYX68" s="69"/>
      <c r="RYY68" s="69"/>
      <c r="RYZ68" s="69"/>
      <c r="RZA68" s="69"/>
      <c r="RZB68" s="69"/>
      <c r="RZC68" s="69"/>
      <c r="RZD68" s="69"/>
      <c r="RZE68" s="70"/>
      <c r="RZF68" s="71"/>
      <c r="RZG68" s="72"/>
      <c r="RZH68" s="68" t="s">
        <v>86</v>
      </c>
      <c r="RZI68" s="61">
        <f>SUM(RZK54:RZK66)</f>
        <v>0</v>
      </c>
      <c r="RZJ68" s="61"/>
      <c r="RZK68" s="62"/>
      <c r="RZL68" s="62"/>
      <c r="RZM68" s="63"/>
      <c r="RZN68" s="63"/>
      <c r="RZO68" s="63"/>
      <c r="RZP68" s="62"/>
      <c r="RZQ68" s="64"/>
      <c r="RZR68" s="65"/>
      <c r="RZS68" s="66"/>
      <c r="RZT68" s="66"/>
      <c r="RZU68" s="66"/>
      <c r="RZV68" s="67"/>
      <c r="RZW68" s="59"/>
      <c r="RZX68" s="59"/>
      <c r="RZY68" s="59"/>
      <c r="RZZ68" s="59"/>
      <c r="SAA68" s="59"/>
      <c r="SAB68" s="59"/>
      <c r="SAC68" s="59"/>
      <c r="SAD68" s="59"/>
      <c r="SAE68" s="59"/>
      <c r="SAF68" s="59"/>
      <c r="SAG68" s="59"/>
      <c r="SAH68" s="59"/>
      <c r="SAI68" s="59"/>
      <c r="SAJ68" s="59"/>
      <c r="SAK68" s="59"/>
      <c r="SAL68" s="59"/>
      <c r="SAM68" s="59"/>
      <c r="SAN68" s="59"/>
      <c r="SAO68" s="59"/>
      <c r="SAP68" s="59"/>
      <c r="SAQ68" s="60"/>
      <c r="SAR68" s="60"/>
      <c r="SAS68" s="69"/>
      <c r="SAT68" s="69"/>
      <c r="SAU68" s="69"/>
      <c r="SAV68" s="69"/>
      <c r="SAW68" s="69"/>
      <c r="SAX68" s="69"/>
      <c r="SAY68" s="69"/>
      <c r="SAZ68" s="69"/>
      <c r="SBA68" s="69"/>
      <c r="SBB68" s="69"/>
      <c r="SBC68" s="69"/>
      <c r="SBD68" s="69"/>
      <c r="SBE68" s="69"/>
      <c r="SBF68" s="69"/>
      <c r="SBG68" s="69"/>
      <c r="SBH68" s="69"/>
      <c r="SBI68" s="69"/>
      <c r="SBJ68" s="69"/>
      <c r="SBK68" s="69"/>
      <c r="SBL68" s="69"/>
      <c r="SBM68" s="69"/>
      <c r="SBN68" s="69"/>
      <c r="SBO68" s="69"/>
      <c r="SBP68" s="69"/>
      <c r="SBQ68" s="70"/>
      <c r="SBR68" s="71"/>
      <c r="SBS68" s="72"/>
      <c r="SBT68" s="68" t="s">
        <v>86</v>
      </c>
      <c r="SBU68" s="61">
        <f>SUM(SBW54:SBW66)</f>
        <v>0</v>
      </c>
      <c r="SBV68" s="61"/>
      <c r="SBW68" s="62"/>
      <c r="SBX68" s="62"/>
      <c r="SBY68" s="63"/>
      <c r="SBZ68" s="63"/>
      <c r="SCA68" s="63"/>
      <c r="SCB68" s="62"/>
      <c r="SCC68" s="64"/>
      <c r="SCD68" s="65"/>
      <c r="SCE68" s="66"/>
      <c r="SCF68" s="66"/>
      <c r="SCG68" s="66"/>
      <c r="SCH68" s="67"/>
      <c r="SCI68" s="59"/>
      <c r="SCJ68" s="59"/>
      <c r="SCK68" s="59"/>
      <c r="SCL68" s="59"/>
      <c r="SCM68" s="59"/>
      <c r="SCN68" s="59"/>
      <c r="SCO68" s="59"/>
      <c r="SCP68" s="59"/>
      <c r="SCQ68" s="59"/>
      <c r="SCR68" s="59"/>
      <c r="SCS68" s="59"/>
      <c r="SCT68" s="59"/>
      <c r="SCU68" s="59"/>
      <c r="SCV68" s="59"/>
      <c r="SCW68" s="59"/>
      <c r="SCX68" s="59"/>
      <c r="SCY68" s="59"/>
      <c r="SCZ68" s="59"/>
      <c r="SDA68" s="59"/>
      <c r="SDB68" s="59"/>
      <c r="SDC68" s="60"/>
      <c r="SDD68" s="60"/>
      <c r="SDE68" s="69"/>
      <c r="SDF68" s="69"/>
      <c r="SDG68" s="69"/>
      <c r="SDH68" s="69"/>
      <c r="SDI68" s="69"/>
      <c r="SDJ68" s="69"/>
      <c r="SDK68" s="69"/>
      <c r="SDL68" s="69"/>
      <c r="SDM68" s="69"/>
      <c r="SDN68" s="69"/>
      <c r="SDO68" s="69"/>
      <c r="SDP68" s="69"/>
      <c r="SDQ68" s="69"/>
      <c r="SDR68" s="69"/>
      <c r="SDS68" s="69"/>
      <c r="SDT68" s="69"/>
      <c r="SDU68" s="69"/>
      <c r="SDV68" s="69"/>
      <c r="SDW68" s="69"/>
      <c r="SDX68" s="69"/>
      <c r="SDY68" s="69"/>
      <c r="SDZ68" s="69"/>
      <c r="SEA68" s="69"/>
      <c r="SEB68" s="69"/>
      <c r="SEC68" s="70"/>
      <c r="SED68" s="71"/>
      <c r="SEE68" s="72"/>
      <c r="SEF68" s="68" t="s">
        <v>86</v>
      </c>
      <c r="SEG68" s="61">
        <f>SUM(SEI54:SEI66)</f>
        <v>0</v>
      </c>
      <c r="SEH68" s="61"/>
      <c r="SEI68" s="62"/>
      <c r="SEJ68" s="62"/>
      <c r="SEK68" s="63"/>
      <c r="SEL68" s="63"/>
      <c r="SEM68" s="63"/>
      <c r="SEN68" s="62"/>
      <c r="SEO68" s="64"/>
      <c r="SEP68" s="65"/>
      <c r="SEQ68" s="66"/>
      <c r="SER68" s="66"/>
      <c r="SES68" s="66"/>
      <c r="SET68" s="67"/>
      <c r="SEU68" s="59"/>
      <c r="SEV68" s="59"/>
      <c r="SEW68" s="59"/>
      <c r="SEX68" s="59"/>
      <c r="SEY68" s="59"/>
      <c r="SEZ68" s="59"/>
      <c r="SFA68" s="59"/>
      <c r="SFB68" s="59"/>
      <c r="SFC68" s="59"/>
      <c r="SFD68" s="59"/>
      <c r="SFE68" s="59"/>
      <c r="SFF68" s="59"/>
      <c r="SFG68" s="59"/>
      <c r="SFH68" s="59"/>
      <c r="SFI68" s="59"/>
      <c r="SFJ68" s="59"/>
      <c r="SFK68" s="59"/>
      <c r="SFL68" s="59"/>
      <c r="SFM68" s="59"/>
      <c r="SFN68" s="59"/>
      <c r="SFO68" s="60"/>
      <c r="SFP68" s="60"/>
      <c r="SFQ68" s="69"/>
      <c r="SFR68" s="69"/>
      <c r="SFS68" s="69"/>
      <c r="SFT68" s="69"/>
      <c r="SFU68" s="69"/>
      <c r="SFV68" s="69"/>
      <c r="SFW68" s="69"/>
      <c r="SFX68" s="69"/>
      <c r="SFY68" s="69"/>
      <c r="SFZ68" s="69"/>
      <c r="SGA68" s="69"/>
      <c r="SGB68" s="69"/>
      <c r="SGC68" s="69"/>
      <c r="SGD68" s="69"/>
      <c r="SGE68" s="69"/>
      <c r="SGF68" s="69"/>
      <c r="SGG68" s="69"/>
      <c r="SGH68" s="69"/>
      <c r="SGI68" s="69"/>
      <c r="SGJ68" s="69"/>
      <c r="SGK68" s="69"/>
      <c r="SGL68" s="69"/>
      <c r="SGM68" s="69"/>
      <c r="SGN68" s="69"/>
      <c r="SGO68" s="70"/>
      <c r="SGP68" s="71"/>
      <c r="SGQ68" s="72"/>
      <c r="SGR68" s="68" t="s">
        <v>86</v>
      </c>
      <c r="SGS68" s="61">
        <f>SUM(SGU54:SGU66)</f>
        <v>0</v>
      </c>
      <c r="SGT68" s="61"/>
      <c r="SGU68" s="62"/>
      <c r="SGV68" s="62"/>
      <c r="SGW68" s="63"/>
      <c r="SGX68" s="63"/>
      <c r="SGY68" s="63"/>
      <c r="SGZ68" s="62"/>
      <c r="SHA68" s="64"/>
      <c r="SHB68" s="65"/>
      <c r="SHC68" s="66"/>
      <c r="SHD68" s="66"/>
      <c r="SHE68" s="66"/>
      <c r="SHF68" s="67"/>
      <c r="SHG68" s="59"/>
      <c r="SHH68" s="59"/>
      <c r="SHI68" s="59"/>
      <c r="SHJ68" s="59"/>
      <c r="SHK68" s="59"/>
      <c r="SHL68" s="59"/>
      <c r="SHM68" s="59"/>
      <c r="SHN68" s="59"/>
      <c r="SHO68" s="59"/>
      <c r="SHP68" s="59"/>
      <c r="SHQ68" s="59"/>
      <c r="SHR68" s="59"/>
      <c r="SHS68" s="59"/>
      <c r="SHT68" s="59"/>
      <c r="SHU68" s="59"/>
      <c r="SHV68" s="59"/>
      <c r="SHW68" s="59"/>
      <c r="SHX68" s="59"/>
      <c r="SHY68" s="59"/>
      <c r="SHZ68" s="59"/>
      <c r="SIA68" s="60"/>
      <c r="SIB68" s="60"/>
      <c r="SIC68" s="69"/>
      <c r="SID68" s="69"/>
      <c r="SIE68" s="69"/>
      <c r="SIF68" s="69"/>
      <c r="SIG68" s="69"/>
      <c r="SIH68" s="69"/>
      <c r="SII68" s="69"/>
      <c r="SIJ68" s="69"/>
      <c r="SIK68" s="69"/>
      <c r="SIL68" s="69"/>
      <c r="SIM68" s="69"/>
      <c r="SIN68" s="69"/>
      <c r="SIO68" s="69"/>
      <c r="SIP68" s="69"/>
      <c r="SIQ68" s="69"/>
      <c r="SIR68" s="69"/>
      <c r="SIS68" s="69"/>
      <c r="SIT68" s="69"/>
      <c r="SIU68" s="69"/>
      <c r="SIV68" s="69"/>
      <c r="SIW68" s="69"/>
      <c r="SIX68" s="69"/>
      <c r="SIY68" s="69"/>
      <c r="SIZ68" s="69"/>
      <c r="SJA68" s="70"/>
      <c r="SJB68" s="71"/>
      <c r="SJC68" s="72"/>
      <c r="SJD68" s="68" t="s">
        <v>86</v>
      </c>
      <c r="SJE68" s="61">
        <f>SUM(SJG54:SJG66)</f>
        <v>0</v>
      </c>
      <c r="SJF68" s="61"/>
      <c r="SJG68" s="62"/>
      <c r="SJH68" s="62"/>
      <c r="SJI68" s="63"/>
      <c r="SJJ68" s="63"/>
      <c r="SJK68" s="63"/>
      <c r="SJL68" s="62"/>
      <c r="SJM68" s="64"/>
      <c r="SJN68" s="65"/>
      <c r="SJO68" s="66"/>
      <c r="SJP68" s="66"/>
      <c r="SJQ68" s="66"/>
      <c r="SJR68" s="67"/>
      <c r="SJS68" s="59"/>
      <c r="SJT68" s="59"/>
      <c r="SJU68" s="59"/>
      <c r="SJV68" s="59"/>
      <c r="SJW68" s="59"/>
      <c r="SJX68" s="59"/>
      <c r="SJY68" s="59"/>
      <c r="SJZ68" s="59"/>
      <c r="SKA68" s="59"/>
      <c r="SKB68" s="59"/>
      <c r="SKC68" s="59"/>
      <c r="SKD68" s="59"/>
      <c r="SKE68" s="59"/>
      <c r="SKF68" s="59"/>
      <c r="SKG68" s="59"/>
      <c r="SKH68" s="59"/>
      <c r="SKI68" s="59"/>
      <c r="SKJ68" s="59"/>
      <c r="SKK68" s="59"/>
      <c r="SKL68" s="59"/>
      <c r="SKM68" s="60"/>
      <c r="SKN68" s="60"/>
      <c r="SKO68" s="69"/>
      <c r="SKP68" s="69"/>
      <c r="SKQ68" s="69"/>
      <c r="SKR68" s="69"/>
      <c r="SKS68" s="69"/>
      <c r="SKT68" s="69"/>
      <c r="SKU68" s="69"/>
      <c r="SKV68" s="69"/>
      <c r="SKW68" s="69"/>
      <c r="SKX68" s="69"/>
      <c r="SKY68" s="69"/>
      <c r="SKZ68" s="69"/>
      <c r="SLA68" s="69"/>
      <c r="SLB68" s="69"/>
      <c r="SLC68" s="69"/>
      <c r="SLD68" s="69"/>
      <c r="SLE68" s="69"/>
      <c r="SLF68" s="69"/>
      <c r="SLG68" s="69"/>
      <c r="SLH68" s="69"/>
      <c r="SLI68" s="69"/>
      <c r="SLJ68" s="69"/>
      <c r="SLK68" s="69"/>
      <c r="SLL68" s="69"/>
      <c r="SLM68" s="70"/>
      <c r="SLN68" s="71"/>
      <c r="SLO68" s="72"/>
      <c r="SLP68" s="68" t="s">
        <v>86</v>
      </c>
      <c r="SLQ68" s="61">
        <f>SUM(SLS54:SLS66)</f>
        <v>0</v>
      </c>
      <c r="SLR68" s="61"/>
      <c r="SLS68" s="62"/>
      <c r="SLT68" s="62"/>
      <c r="SLU68" s="63"/>
      <c r="SLV68" s="63"/>
      <c r="SLW68" s="63"/>
      <c r="SLX68" s="62"/>
      <c r="SLY68" s="64"/>
      <c r="SLZ68" s="65"/>
      <c r="SMA68" s="66"/>
      <c r="SMB68" s="66"/>
      <c r="SMC68" s="66"/>
      <c r="SMD68" s="67"/>
      <c r="SME68" s="59"/>
      <c r="SMF68" s="59"/>
      <c r="SMG68" s="59"/>
      <c r="SMH68" s="59"/>
      <c r="SMI68" s="59"/>
      <c r="SMJ68" s="59"/>
      <c r="SMK68" s="59"/>
      <c r="SML68" s="59"/>
      <c r="SMM68" s="59"/>
      <c r="SMN68" s="59"/>
      <c r="SMO68" s="59"/>
      <c r="SMP68" s="59"/>
      <c r="SMQ68" s="59"/>
      <c r="SMR68" s="59"/>
      <c r="SMS68" s="59"/>
      <c r="SMT68" s="59"/>
      <c r="SMU68" s="59"/>
      <c r="SMV68" s="59"/>
      <c r="SMW68" s="59"/>
      <c r="SMX68" s="59"/>
      <c r="SMY68" s="60"/>
      <c r="SMZ68" s="60"/>
      <c r="SNA68" s="69"/>
      <c r="SNB68" s="69"/>
      <c r="SNC68" s="69"/>
      <c r="SND68" s="69"/>
      <c r="SNE68" s="69"/>
      <c r="SNF68" s="69"/>
      <c r="SNG68" s="69"/>
      <c r="SNH68" s="69"/>
      <c r="SNI68" s="69"/>
      <c r="SNJ68" s="69"/>
      <c r="SNK68" s="69"/>
      <c r="SNL68" s="69"/>
      <c r="SNM68" s="69"/>
      <c r="SNN68" s="69"/>
      <c r="SNO68" s="69"/>
      <c r="SNP68" s="69"/>
      <c r="SNQ68" s="69"/>
      <c r="SNR68" s="69"/>
      <c r="SNS68" s="69"/>
      <c r="SNT68" s="69"/>
      <c r="SNU68" s="69"/>
      <c r="SNV68" s="69"/>
      <c r="SNW68" s="69"/>
      <c r="SNX68" s="69"/>
      <c r="SNY68" s="70"/>
      <c r="SNZ68" s="71"/>
      <c r="SOA68" s="72"/>
      <c r="SOB68" s="68" t="s">
        <v>86</v>
      </c>
      <c r="SOC68" s="61">
        <f>SUM(SOE54:SOE66)</f>
        <v>0</v>
      </c>
      <c r="SOD68" s="61"/>
      <c r="SOE68" s="62"/>
      <c r="SOF68" s="62"/>
      <c r="SOG68" s="63"/>
      <c r="SOH68" s="63"/>
      <c r="SOI68" s="63"/>
      <c r="SOJ68" s="62"/>
      <c r="SOK68" s="64"/>
      <c r="SOL68" s="65"/>
      <c r="SOM68" s="66"/>
      <c r="SON68" s="66"/>
      <c r="SOO68" s="66"/>
      <c r="SOP68" s="67"/>
      <c r="SOQ68" s="59"/>
      <c r="SOR68" s="59"/>
      <c r="SOS68" s="59"/>
      <c r="SOT68" s="59"/>
      <c r="SOU68" s="59"/>
      <c r="SOV68" s="59"/>
      <c r="SOW68" s="59"/>
      <c r="SOX68" s="59"/>
      <c r="SOY68" s="59"/>
      <c r="SOZ68" s="59"/>
      <c r="SPA68" s="59"/>
      <c r="SPB68" s="59"/>
      <c r="SPC68" s="59"/>
      <c r="SPD68" s="59"/>
      <c r="SPE68" s="59"/>
      <c r="SPF68" s="59"/>
      <c r="SPG68" s="59"/>
      <c r="SPH68" s="59"/>
      <c r="SPI68" s="59"/>
      <c r="SPJ68" s="59"/>
      <c r="SPK68" s="60"/>
      <c r="SPL68" s="60"/>
      <c r="SPM68" s="69"/>
      <c r="SPN68" s="69"/>
      <c r="SPO68" s="69"/>
      <c r="SPP68" s="69"/>
      <c r="SPQ68" s="69"/>
      <c r="SPR68" s="69"/>
      <c r="SPS68" s="69"/>
      <c r="SPT68" s="69"/>
      <c r="SPU68" s="69"/>
      <c r="SPV68" s="69"/>
      <c r="SPW68" s="69"/>
      <c r="SPX68" s="69"/>
      <c r="SPY68" s="69"/>
      <c r="SPZ68" s="69"/>
      <c r="SQA68" s="69"/>
      <c r="SQB68" s="69"/>
      <c r="SQC68" s="69"/>
      <c r="SQD68" s="69"/>
      <c r="SQE68" s="69"/>
      <c r="SQF68" s="69"/>
      <c r="SQG68" s="69"/>
      <c r="SQH68" s="69"/>
      <c r="SQI68" s="69"/>
      <c r="SQJ68" s="69"/>
      <c r="SQK68" s="70"/>
      <c r="SQL68" s="71"/>
      <c r="SQM68" s="72"/>
      <c r="SQN68" s="68" t="s">
        <v>86</v>
      </c>
      <c r="SQO68" s="61">
        <f>SUM(SQQ54:SQQ66)</f>
        <v>0</v>
      </c>
      <c r="SQP68" s="61"/>
      <c r="SQQ68" s="62"/>
      <c r="SQR68" s="62"/>
      <c r="SQS68" s="63"/>
      <c r="SQT68" s="63"/>
      <c r="SQU68" s="63"/>
      <c r="SQV68" s="62"/>
      <c r="SQW68" s="64"/>
      <c r="SQX68" s="65"/>
      <c r="SQY68" s="66"/>
      <c r="SQZ68" s="66"/>
      <c r="SRA68" s="66"/>
      <c r="SRB68" s="67"/>
      <c r="SRC68" s="59"/>
      <c r="SRD68" s="59"/>
      <c r="SRE68" s="59"/>
      <c r="SRF68" s="59"/>
      <c r="SRG68" s="59"/>
      <c r="SRH68" s="59"/>
      <c r="SRI68" s="59"/>
      <c r="SRJ68" s="59"/>
      <c r="SRK68" s="59"/>
      <c r="SRL68" s="59"/>
      <c r="SRM68" s="59"/>
      <c r="SRN68" s="59"/>
      <c r="SRO68" s="59"/>
      <c r="SRP68" s="59"/>
      <c r="SRQ68" s="59"/>
      <c r="SRR68" s="59"/>
      <c r="SRS68" s="59"/>
      <c r="SRT68" s="59"/>
      <c r="SRU68" s="59"/>
      <c r="SRV68" s="59"/>
      <c r="SRW68" s="60"/>
      <c r="SRX68" s="60"/>
      <c r="SRY68" s="69"/>
      <c r="SRZ68" s="69"/>
      <c r="SSA68" s="69"/>
      <c r="SSB68" s="69"/>
      <c r="SSC68" s="69"/>
      <c r="SSD68" s="69"/>
      <c r="SSE68" s="69"/>
      <c r="SSF68" s="69"/>
      <c r="SSG68" s="69"/>
      <c r="SSH68" s="69"/>
      <c r="SSI68" s="69"/>
      <c r="SSJ68" s="69"/>
      <c r="SSK68" s="69"/>
      <c r="SSL68" s="69"/>
      <c r="SSM68" s="69"/>
      <c r="SSN68" s="69"/>
      <c r="SSO68" s="69"/>
      <c r="SSP68" s="69"/>
      <c r="SSQ68" s="69"/>
      <c r="SSR68" s="69"/>
      <c r="SSS68" s="69"/>
      <c r="SST68" s="69"/>
      <c r="SSU68" s="69"/>
      <c r="SSV68" s="69"/>
      <c r="SSW68" s="70"/>
      <c r="SSX68" s="71"/>
      <c r="SSY68" s="72"/>
      <c r="SSZ68" s="68" t="s">
        <v>86</v>
      </c>
      <c r="STA68" s="61">
        <f>SUM(STC54:STC66)</f>
        <v>0</v>
      </c>
      <c r="STB68" s="61"/>
      <c r="STC68" s="62"/>
      <c r="STD68" s="62"/>
      <c r="STE68" s="63"/>
      <c r="STF68" s="63"/>
      <c r="STG68" s="63"/>
      <c r="STH68" s="62"/>
      <c r="STI68" s="64"/>
      <c r="STJ68" s="65"/>
      <c r="STK68" s="66"/>
      <c r="STL68" s="66"/>
      <c r="STM68" s="66"/>
      <c r="STN68" s="67"/>
      <c r="STO68" s="59"/>
      <c r="STP68" s="59"/>
      <c r="STQ68" s="59"/>
      <c r="STR68" s="59"/>
      <c r="STS68" s="59"/>
      <c r="STT68" s="59"/>
      <c r="STU68" s="59"/>
      <c r="STV68" s="59"/>
      <c r="STW68" s="59"/>
      <c r="STX68" s="59"/>
      <c r="STY68" s="59"/>
      <c r="STZ68" s="59"/>
      <c r="SUA68" s="59"/>
      <c r="SUB68" s="59"/>
      <c r="SUC68" s="59"/>
      <c r="SUD68" s="59"/>
      <c r="SUE68" s="59"/>
      <c r="SUF68" s="59"/>
      <c r="SUG68" s="59"/>
      <c r="SUH68" s="59"/>
      <c r="SUI68" s="60"/>
      <c r="SUJ68" s="60"/>
      <c r="SUK68" s="69"/>
      <c r="SUL68" s="69"/>
      <c r="SUM68" s="69"/>
      <c r="SUN68" s="69"/>
      <c r="SUO68" s="69"/>
      <c r="SUP68" s="69"/>
      <c r="SUQ68" s="69"/>
      <c r="SUR68" s="69"/>
      <c r="SUS68" s="69"/>
      <c r="SUT68" s="69"/>
      <c r="SUU68" s="69"/>
      <c r="SUV68" s="69"/>
      <c r="SUW68" s="69"/>
      <c r="SUX68" s="69"/>
      <c r="SUY68" s="69"/>
      <c r="SUZ68" s="69"/>
      <c r="SVA68" s="69"/>
      <c r="SVB68" s="69"/>
      <c r="SVC68" s="69"/>
      <c r="SVD68" s="69"/>
      <c r="SVE68" s="69"/>
      <c r="SVF68" s="69"/>
      <c r="SVG68" s="69"/>
      <c r="SVH68" s="69"/>
      <c r="SVI68" s="70"/>
      <c r="SVJ68" s="71"/>
      <c r="SVK68" s="72"/>
      <c r="SVL68" s="68" t="s">
        <v>86</v>
      </c>
      <c r="SVM68" s="61">
        <f>SUM(SVO54:SVO66)</f>
        <v>0</v>
      </c>
      <c r="SVN68" s="61"/>
      <c r="SVO68" s="62"/>
      <c r="SVP68" s="62"/>
      <c r="SVQ68" s="63"/>
      <c r="SVR68" s="63"/>
      <c r="SVS68" s="63"/>
      <c r="SVT68" s="62"/>
      <c r="SVU68" s="64"/>
      <c r="SVV68" s="65"/>
      <c r="SVW68" s="66"/>
      <c r="SVX68" s="66"/>
      <c r="SVY68" s="66"/>
      <c r="SVZ68" s="67"/>
      <c r="SWA68" s="59"/>
      <c r="SWB68" s="59"/>
      <c r="SWC68" s="59"/>
      <c r="SWD68" s="59"/>
      <c r="SWE68" s="59"/>
      <c r="SWF68" s="59"/>
      <c r="SWG68" s="59"/>
      <c r="SWH68" s="59"/>
      <c r="SWI68" s="59"/>
      <c r="SWJ68" s="59"/>
      <c r="SWK68" s="59"/>
      <c r="SWL68" s="59"/>
      <c r="SWM68" s="59"/>
      <c r="SWN68" s="59"/>
      <c r="SWO68" s="59"/>
      <c r="SWP68" s="59"/>
      <c r="SWQ68" s="59"/>
      <c r="SWR68" s="59"/>
      <c r="SWS68" s="59"/>
      <c r="SWT68" s="59"/>
      <c r="SWU68" s="60"/>
      <c r="SWV68" s="60"/>
      <c r="SWW68" s="69"/>
      <c r="SWX68" s="69"/>
      <c r="SWY68" s="69"/>
      <c r="SWZ68" s="69"/>
      <c r="SXA68" s="69"/>
      <c r="SXB68" s="69"/>
      <c r="SXC68" s="69"/>
      <c r="SXD68" s="69"/>
      <c r="SXE68" s="69"/>
      <c r="SXF68" s="69"/>
      <c r="SXG68" s="69"/>
      <c r="SXH68" s="69"/>
      <c r="SXI68" s="69"/>
      <c r="SXJ68" s="69"/>
      <c r="SXK68" s="69"/>
      <c r="SXL68" s="69"/>
      <c r="SXM68" s="69"/>
      <c r="SXN68" s="69"/>
      <c r="SXO68" s="69"/>
      <c r="SXP68" s="69"/>
      <c r="SXQ68" s="69"/>
      <c r="SXR68" s="69"/>
      <c r="SXS68" s="69"/>
      <c r="SXT68" s="69"/>
      <c r="SXU68" s="70"/>
      <c r="SXV68" s="71"/>
      <c r="SXW68" s="72"/>
      <c r="SXX68" s="68" t="s">
        <v>86</v>
      </c>
      <c r="SXY68" s="61">
        <f>SUM(SYA54:SYA66)</f>
        <v>0</v>
      </c>
      <c r="SXZ68" s="61"/>
      <c r="SYA68" s="62"/>
      <c r="SYB68" s="62"/>
      <c r="SYC68" s="63"/>
      <c r="SYD68" s="63"/>
      <c r="SYE68" s="63"/>
      <c r="SYF68" s="62"/>
      <c r="SYG68" s="64"/>
      <c r="SYH68" s="65"/>
      <c r="SYI68" s="66"/>
      <c r="SYJ68" s="66"/>
      <c r="SYK68" s="66"/>
      <c r="SYL68" s="67"/>
      <c r="SYM68" s="59"/>
      <c r="SYN68" s="59"/>
      <c r="SYO68" s="59"/>
      <c r="SYP68" s="59"/>
      <c r="SYQ68" s="59"/>
      <c r="SYR68" s="59"/>
      <c r="SYS68" s="59"/>
      <c r="SYT68" s="59"/>
      <c r="SYU68" s="59"/>
      <c r="SYV68" s="59"/>
      <c r="SYW68" s="59"/>
      <c r="SYX68" s="59"/>
      <c r="SYY68" s="59"/>
      <c r="SYZ68" s="59"/>
      <c r="SZA68" s="59"/>
      <c r="SZB68" s="59"/>
      <c r="SZC68" s="59"/>
      <c r="SZD68" s="59"/>
      <c r="SZE68" s="59"/>
      <c r="SZF68" s="59"/>
      <c r="SZG68" s="60"/>
      <c r="SZH68" s="60"/>
      <c r="SZI68" s="69"/>
      <c r="SZJ68" s="69"/>
      <c r="SZK68" s="69"/>
      <c r="SZL68" s="69"/>
      <c r="SZM68" s="69"/>
      <c r="SZN68" s="69"/>
      <c r="SZO68" s="69"/>
      <c r="SZP68" s="69"/>
      <c r="SZQ68" s="69"/>
      <c r="SZR68" s="69"/>
      <c r="SZS68" s="69"/>
      <c r="SZT68" s="69"/>
      <c r="SZU68" s="69"/>
      <c r="SZV68" s="69"/>
      <c r="SZW68" s="69"/>
      <c r="SZX68" s="69"/>
      <c r="SZY68" s="69"/>
      <c r="SZZ68" s="69"/>
      <c r="TAA68" s="69"/>
      <c r="TAB68" s="69"/>
      <c r="TAC68" s="69"/>
      <c r="TAD68" s="69"/>
      <c r="TAE68" s="69"/>
      <c r="TAF68" s="69"/>
      <c r="TAG68" s="70"/>
      <c r="TAH68" s="71"/>
      <c r="TAI68" s="72"/>
      <c r="TAJ68" s="68" t="s">
        <v>86</v>
      </c>
      <c r="TAK68" s="61">
        <f>SUM(TAM54:TAM66)</f>
        <v>0</v>
      </c>
      <c r="TAL68" s="61"/>
      <c r="TAM68" s="62"/>
      <c r="TAN68" s="62"/>
      <c r="TAO68" s="63"/>
      <c r="TAP68" s="63"/>
      <c r="TAQ68" s="63"/>
      <c r="TAR68" s="62"/>
      <c r="TAS68" s="64"/>
      <c r="TAT68" s="65"/>
      <c r="TAU68" s="66"/>
      <c r="TAV68" s="66"/>
      <c r="TAW68" s="66"/>
      <c r="TAX68" s="67"/>
      <c r="TAY68" s="59"/>
      <c r="TAZ68" s="59"/>
      <c r="TBA68" s="59"/>
      <c r="TBB68" s="59"/>
      <c r="TBC68" s="59"/>
      <c r="TBD68" s="59"/>
      <c r="TBE68" s="59"/>
      <c r="TBF68" s="59"/>
      <c r="TBG68" s="59"/>
      <c r="TBH68" s="59"/>
      <c r="TBI68" s="59"/>
      <c r="TBJ68" s="59"/>
      <c r="TBK68" s="59"/>
      <c r="TBL68" s="59"/>
      <c r="TBM68" s="59"/>
      <c r="TBN68" s="59"/>
      <c r="TBO68" s="59"/>
      <c r="TBP68" s="59"/>
      <c r="TBQ68" s="59"/>
      <c r="TBR68" s="59"/>
      <c r="TBS68" s="60"/>
      <c r="TBT68" s="60"/>
      <c r="TBU68" s="69"/>
      <c r="TBV68" s="69"/>
      <c r="TBW68" s="69"/>
      <c r="TBX68" s="69"/>
      <c r="TBY68" s="69"/>
      <c r="TBZ68" s="69"/>
      <c r="TCA68" s="69"/>
      <c r="TCB68" s="69"/>
      <c r="TCC68" s="69"/>
      <c r="TCD68" s="69"/>
      <c r="TCE68" s="69"/>
      <c r="TCF68" s="69"/>
      <c r="TCG68" s="69"/>
      <c r="TCH68" s="69"/>
      <c r="TCI68" s="69"/>
      <c r="TCJ68" s="69"/>
      <c r="TCK68" s="69"/>
      <c r="TCL68" s="69"/>
      <c r="TCM68" s="69"/>
      <c r="TCN68" s="69"/>
      <c r="TCO68" s="69"/>
      <c r="TCP68" s="69"/>
      <c r="TCQ68" s="69"/>
      <c r="TCR68" s="69"/>
      <c r="TCS68" s="70"/>
      <c r="TCT68" s="71"/>
      <c r="TCU68" s="72"/>
      <c r="TCV68" s="68" t="s">
        <v>86</v>
      </c>
      <c r="TCW68" s="61">
        <f>SUM(TCY54:TCY66)</f>
        <v>0</v>
      </c>
      <c r="TCX68" s="61"/>
      <c r="TCY68" s="62"/>
      <c r="TCZ68" s="62"/>
      <c r="TDA68" s="63"/>
      <c r="TDB68" s="63"/>
      <c r="TDC68" s="63"/>
      <c r="TDD68" s="62"/>
      <c r="TDE68" s="64"/>
      <c r="TDF68" s="65"/>
      <c r="TDG68" s="66"/>
      <c r="TDH68" s="66"/>
      <c r="TDI68" s="66"/>
      <c r="TDJ68" s="67"/>
      <c r="TDK68" s="59"/>
      <c r="TDL68" s="59"/>
      <c r="TDM68" s="59"/>
      <c r="TDN68" s="59"/>
      <c r="TDO68" s="59"/>
      <c r="TDP68" s="59"/>
      <c r="TDQ68" s="59"/>
      <c r="TDR68" s="59"/>
      <c r="TDS68" s="59"/>
      <c r="TDT68" s="59"/>
      <c r="TDU68" s="59"/>
      <c r="TDV68" s="59"/>
      <c r="TDW68" s="59"/>
      <c r="TDX68" s="59"/>
      <c r="TDY68" s="59"/>
      <c r="TDZ68" s="59"/>
      <c r="TEA68" s="59"/>
      <c r="TEB68" s="59"/>
      <c r="TEC68" s="59"/>
      <c r="TED68" s="59"/>
      <c r="TEE68" s="60"/>
      <c r="TEF68" s="60"/>
      <c r="TEG68" s="69"/>
      <c r="TEH68" s="69"/>
      <c r="TEI68" s="69"/>
      <c r="TEJ68" s="69"/>
      <c r="TEK68" s="69"/>
      <c r="TEL68" s="69"/>
      <c r="TEM68" s="69"/>
      <c r="TEN68" s="69"/>
      <c r="TEO68" s="69"/>
      <c r="TEP68" s="69"/>
      <c r="TEQ68" s="69"/>
      <c r="TER68" s="69"/>
      <c r="TES68" s="69"/>
      <c r="TET68" s="69"/>
      <c r="TEU68" s="69"/>
      <c r="TEV68" s="69"/>
      <c r="TEW68" s="69"/>
      <c r="TEX68" s="69"/>
      <c r="TEY68" s="69"/>
      <c r="TEZ68" s="69"/>
      <c r="TFA68" s="69"/>
      <c r="TFB68" s="69"/>
      <c r="TFC68" s="69"/>
      <c r="TFD68" s="69"/>
      <c r="TFE68" s="70"/>
      <c r="TFF68" s="71"/>
      <c r="TFG68" s="72"/>
      <c r="TFH68" s="68" t="s">
        <v>86</v>
      </c>
      <c r="TFI68" s="61">
        <f>SUM(TFK54:TFK66)</f>
        <v>0</v>
      </c>
      <c r="TFJ68" s="61"/>
      <c r="TFK68" s="62"/>
      <c r="TFL68" s="62"/>
      <c r="TFM68" s="63"/>
      <c r="TFN68" s="63"/>
      <c r="TFO68" s="63"/>
      <c r="TFP68" s="62"/>
      <c r="TFQ68" s="64"/>
      <c r="TFR68" s="65"/>
      <c r="TFS68" s="66"/>
      <c r="TFT68" s="66"/>
      <c r="TFU68" s="66"/>
      <c r="TFV68" s="67"/>
      <c r="TFW68" s="59"/>
      <c r="TFX68" s="59"/>
      <c r="TFY68" s="59"/>
      <c r="TFZ68" s="59"/>
      <c r="TGA68" s="59"/>
      <c r="TGB68" s="59"/>
      <c r="TGC68" s="59"/>
      <c r="TGD68" s="59"/>
      <c r="TGE68" s="59"/>
      <c r="TGF68" s="59"/>
      <c r="TGG68" s="59"/>
      <c r="TGH68" s="59"/>
      <c r="TGI68" s="59"/>
      <c r="TGJ68" s="59"/>
      <c r="TGK68" s="59"/>
      <c r="TGL68" s="59"/>
      <c r="TGM68" s="59"/>
      <c r="TGN68" s="59"/>
      <c r="TGO68" s="59"/>
      <c r="TGP68" s="59"/>
      <c r="TGQ68" s="60"/>
      <c r="TGR68" s="60"/>
      <c r="TGS68" s="69"/>
      <c r="TGT68" s="69"/>
      <c r="TGU68" s="69"/>
      <c r="TGV68" s="69"/>
      <c r="TGW68" s="69"/>
      <c r="TGX68" s="69"/>
      <c r="TGY68" s="69"/>
      <c r="TGZ68" s="69"/>
      <c r="THA68" s="69"/>
      <c r="THB68" s="69"/>
      <c r="THC68" s="69"/>
      <c r="THD68" s="69"/>
      <c r="THE68" s="69"/>
      <c r="THF68" s="69"/>
      <c r="THG68" s="69"/>
      <c r="THH68" s="69"/>
      <c r="THI68" s="69"/>
      <c r="THJ68" s="69"/>
      <c r="THK68" s="69"/>
      <c r="THL68" s="69"/>
      <c r="THM68" s="69"/>
      <c r="THN68" s="69"/>
      <c r="THO68" s="69"/>
      <c r="THP68" s="69"/>
      <c r="THQ68" s="70"/>
      <c r="THR68" s="71"/>
      <c r="THS68" s="72"/>
      <c r="THT68" s="68" t="s">
        <v>86</v>
      </c>
      <c r="THU68" s="61">
        <f>SUM(THW54:THW66)</f>
        <v>0</v>
      </c>
      <c r="THV68" s="61"/>
      <c r="THW68" s="62"/>
      <c r="THX68" s="62"/>
      <c r="THY68" s="63"/>
      <c r="THZ68" s="63"/>
      <c r="TIA68" s="63"/>
      <c r="TIB68" s="62"/>
      <c r="TIC68" s="64"/>
      <c r="TID68" s="65"/>
      <c r="TIE68" s="66"/>
      <c r="TIF68" s="66"/>
      <c r="TIG68" s="66"/>
      <c r="TIH68" s="67"/>
      <c r="TII68" s="59"/>
      <c r="TIJ68" s="59"/>
      <c r="TIK68" s="59"/>
      <c r="TIL68" s="59"/>
      <c r="TIM68" s="59"/>
      <c r="TIN68" s="59"/>
      <c r="TIO68" s="59"/>
      <c r="TIP68" s="59"/>
      <c r="TIQ68" s="59"/>
      <c r="TIR68" s="59"/>
      <c r="TIS68" s="59"/>
      <c r="TIT68" s="59"/>
      <c r="TIU68" s="59"/>
      <c r="TIV68" s="59"/>
      <c r="TIW68" s="59"/>
      <c r="TIX68" s="59"/>
      <c r="TIY68" s="59"/>
      <c r="TIZ68" s="59"/>
      <c r="TJA68" s="59"/>
      <c r="TJB68" s="59"/>
      <c r="TJC68" s="60"/>
      <c r="TJD68" s="60"/>
      <c r="TJE68" s="69"/>
      <c r="TJF68" s="69"/>
      <c r="TJG68" s="69"/>
      <c r="TJH68" s="69"/>
      <c r="TJI68" s="69"/>
      <c r="TJJ68" s="69"/>
      <c r="TJK68" s="69"/>
      <c r="TJL68" s="69"/>
      <c r="TJM68" s="69"/>
      <c r="TJN68" s="69"/>
      <c r="TJO68" s="69"/>
      <c r="TJP68" s="69"/>
      <c r="TJQ68" s="69"/>
      <c r="TJR68" s="69"/>
      <c r="TJS68" s="69"/>
      <c r="TJT68" s="69"/>
      <c r="TJU68" s="69"/>
      <c r="TJV68" s="69"/>
      <c r="TJW68" s="69"/>
      <c r="TJX68" s="69"/>
      <c r="TJY68" s="69"/>
      <c r="TJZ68" s="69"/>
      <c r="TKA68" s="69"/>
      <c r="TKB68" s="69"/>
      <c r="TKC68" s="70"/>
      <c r="TKD68" s="71"/>
      <c r="TKE68" s="72"/>
      <c r="TKF68" s="68" t="s">
        <v>86</v>
      </c>
      <c r="TKG68" s="61">
        <f>SUM(TKI54:TKI66)</f>
        <v>0</v>
      </c>
      <c r="TKH68" s="61"/>
      <c r="TKI68" s="62"/>
      <c r="TKJ68" s="62"/>
      <c r="TKK68" s="63"/>
      <c r="TKL68" s="63"/>
      <c r="TKM68" s="63"/>
      <c r="TKN68" s="62"/>
      <c r="TKO68" s="64"/>
      <c r="TKP68" s="65"/>
      <c r="TKQ68" s="66"/>
      <c r="TKR68" s="66"/>
      <c r="TKS68" s="66"/>
      <c r="TKT68" s="67"/>
      <c r="TKU68" s="59"/>
      <c r="TKV68" s="59"/>
      <c r="TKW68" s="59"/>
      <c r="TKX68" s="59"/>
      <c r="TKY68" s="59"/>
      <c r="TKZ68" s="59"/>
      <c r="TLA68" s="59"/>
      <c r="TLB68" s="59"/>
      <c r="TLC68" s="59"/>
      <c r="TLD68" s="59"/>
      <c r="TLE68" s="59"/>
      <c r="TLF68" s="59"/>
      <c r="TLG68" s="59"/>
      <c r="TLH68" s="59"/>
      <c r="TLI68" s="59"/>
      <c r="TLJ68" s="59"/>
      <c r="TLK68" s="59"/>
      <c r="TLL68" s="59"/>
      <c r="TLM68" s="59"/>
      <c r="TLN68" s="59"/>
      <c r="TLO68" s="60"/>
      <c r="TLP68" s="60"/>
      <c r="TLQ68" s="69"/>
      <c r="TLR68" s="69"/>
      <c r="TLS68" s="69"/>
      <c r="TLT68" s="69"/>
      <c r="TLU68" s="69"/>
      <c r="TLV68" s="69"/>
      <c r="TLW68" s="69"/>
      <c r="TLX68" s="69"/>
      <c r="TLY68" s="69"/>
      <c r="TLZ68" s="69"/>
      <c r="TMA68" s="69"/>
      <c r="TMB68" s="69"/>
      <c r="TMC68" s="69"/>
      <c r="TMD68" s="69"/>
      <c r="TME68" s="69"/>
      <c r="TMF68" s="69"/>
      <c r="TMG68" s="69"/>
      <c r="TMH68" s="69"/>
      <c r="TMI68" s="69"/>
      <c r="TMJ68" s="69"/>
      <c r="TMK68" s="69"/>
      <c r="TML68" s="69"/>
      <c r="TMM68" s="69"/>
      <c r="TMN68" s="69"/>
      <c r="TMO68" s="70"/>
      <c r="TMP68" s="71"/>
      <c r="TMQ68" s="72"/>
      <c r="TMR68" s="68" t="s">
        <v>86</v>
      </c>
      <c r="TMS68" s="61">
        <f>SUM(TMU54:TMU66)</f>
        <v>0</v>
      </c>
      <c r="TMT68" s="61"/>
      <c r="TMU68" s="62"/>
      <c r="TMV68" s="62"/>
      <c r="TMW68" s="63"/>
      <c r="TMX68" s="63"/>
      <c r="TMY68" s="63"/>
      <c r="TMZ68" s="62"/>
      <c r="TNA68" s="64"/>
      <c r="TNB68" s="65"/>
      <c r="TNC68" s="66"/>
      <c r="TND68" s="66"/>
      <c r="TNE68" s="66"/>
      <c r="TNF68" s="67"/>
      <c r="TNG68" s="59"/>
      <c r="TNH68" s="59"/>
      <c r="TNI68" s="59"/>
      <c r="TNJ68" s="59"/>
      <c r="TNK68" s="59"/>
      <c r="TNL68" s="59"/>
      <c r="TNM68" s="59"/>
      <c r="TNN68" s="59"/>
      <c r="TNO68" s="59"/>
      <c r="TNP68" s="59"/>
      <c r="TNQ68" s="59"/>
      <c r="TNR68" s="59"/>
      <c r="TNS68" s="59"/>
      <c r="TNT68" s="59"/>
      <c r="TNU68" s="59"/>
      <c r="TNV68" s="59"/>
      <c r="TNW68" s="59"/>
      <c r="TNX68" s="59"/>
      <c r="TNY68" s="59"/>
      <c r="TNZ68" s="59"/>
      <c r="TOA68" s="60"/>
      <c r="TOB68" s="60"/>
      <c r="TOC68" s="69"/>
      <c r="TOD68" s="69"/>
      <c r="TOE68" s="69"/>
      <c r="TOF68" s="69"/>
      <c r="TOG68" s="69"/>
      <c r="TOH68" s="69"/>
      <c r="TOI68" s="69"/>
      <c r="TOJ68" s="69"/>
      <c r="TOK68" s="69"/>
      <c r="TOL68" s="69"/>
      <c r="TOM68" s="69"/>
      <c r="TON68" s="69"/>
      <c r="TOO68" s="69"/>
      <c r="TOP68" s="69"/>
      <c r="TOQ68" s="69"/>
      <c r="TOR68" s="69"/>
      <c r="TOS68" s="69"/>
      <c r="TOT68" s="69"/>
      <c r="TOU68" s="69"/>
      <c r="TOV68" s="69"/>
      <c r="TOW68" s="69"/>
      <c r="TOX68" s="69"/>
      <c r="TOY68" s="69"/>
      <c r="TOZ68" s="69"/>
      <c r="TPA68" s="70"/>
      <c r="TPB68" s="71"/>
      <c r="TPC68" s="72"/>
      <c r="TPD68" s="68" t="s">
        <v>86</v>
      </c>
      <c r="TPE68" s="61">
        <f>SUM(TPG54:TPG66)</f>
        <v>0</v>
      </c>
      <c r="TPF68" s="61"/>
      <c r="TPG68" s="62"/>
      <c r="TPH68" s="62"/>
      <c r="TPI68" s="63"/>
      <c r="TPJ68" s="63"/>
      <c r="TPK68" s="63"/>
      <c r="TPL68" s="62"/>
      <c r="TPM68" s="64"/>
      <c r="TPN68" s="65"/>
      <c r="TPO68" s="66"/>
      <c r="TPP68" s="66"/>
      <c r="TPQ68" s="66"/>
      <c r="TPR68" s="67"/>
      <c r="TPS68" s="59"/>
      <c r="TPT68" s="59"/>
      <c r="TPU68" s="59"/>
      <c r="TPV68" s="59"/>
      <c r="TPW68" s="59"/>
      <c r="TPX68" s="59"/>
      <c r="TPY68" s="59"/>
      <c r="TPZ68" s="59"/>
      <c r="TQA68" s="59"/>
      <c r="TQB68" s="59"/>
      <c r="TQC68" s="59"/>
      <c r="TQD68" s="59"/>
      <c r="TQE68" s="59"/>
      <c r="TQF68" s="59"/>
      <c r="TQG68" s="59"/>
      <c r="TQH68" s="59"/>
      <c r="TQI68" s="59"/>
      <c r="TQJ68" s="59"/>
      <c r="TQK68" s="59"/>
      <c r="TQL68" s="59"/>
      <c r="TQM68" s="60"/>
      <c r="TQN68" s="60"/>
      <c r="TQO68" s="69"/>
      <c r="TQP68" s="69"/>
      <c r="TQQ68" s="69"/>
      <c r="TQR68" s="69"/>
      <c r="TQS68" s="69"/>
      <c r="TQT68" s="69"/>
      <c r="TQU68" s="69"/>
      <c r="TQV68" s="69"/>
      <c r="TQW68" s="69"/>
      <c r="TQX68" s="69"/>
      <c r="TQY68" s="69"/>
      <c r="TQZ68" s="69"/>
      <c r="TRA68" s="69"/>
      <c r="TRB68" s="69"/>
      <c r="TRC68" s="69"/>
      <c r="TRD68" s="69"/>
      <c r="TRE68" s="69"/>
      <c r="TRF68" s="69"/>
      <c r="TRG68" s="69"/>
      <c r="TRH68" s="69"/>
      <c r="TRI68" s="69"/>
      <c r="TRJ68" s="69"/>
      <c r="TRK68" s="69"/>
      <c r="TRL68" s="69"/>
      <c r="TRM68" s="70"/>
      <c r="TRN68" s="71"/>
      <c r="TRO68" s="72"/>
      <c r="TRP68" s="68" t="s">
        <v>86</v>
      </c>
      <c r="TRQ68" s="61">
        <f>SUM(TRS54:TRS66)</f>
        <v>0</v>
      </c>
      <c r="TRR68" s="61"/>
      <c r="TRS68" s="62"/>
      <c r="TRT68" s="62"/>
      <c r="TRU68" s="63"/>
      <c r="TRV68" s="63"/>
      <c r="TRW68" s="63"/>
      <c r="TRX68" s="62"/>
      <c r="TRY68" s="64"/>
      <c r="TRZ68" s="65"/>
      <c r="TSA68" s="66"/>
      <c r="TSB68" s="66"/>
      <c r="TSC68" s="66"/>
      <c r="TSD68" s="67"/>
      <c r="TSE68" s="59"/>
      <c r="TSF68" s="59"/>
      <c r="TSG68" s="59"/>
      <c r="TSH68" s="59"/>
      <c r="TSI68" s="59"/>
      <c r="TSJ68" s="59"/>
      <c r="TSK68" s="59"/>
      <c r="TSL68" s="59"/>
      <c r="TSM68" s="59"/>
      <c r="TSN68" s="59"/>
      <c r="TSO68" s="59"/>
      <c r="TSP68" s="59"/>
      <c r="TSQ68" s="59"/>
      <c r="TSR68" s="59"/>
      <c r="TSS68" s="59"/>
      <c r="TST68" s="59"/>
      <c r="TSU68" s="59"/>
      <c r="TSV68" s="59"/>
      <c r="TSW68" s="59"/>
      <c r="TSX68" s="59"/>
      <c r="TSY68" s="60"/>
      <c r="TSZ68" s="60"/>
      <c r="TTA68" s="69"/>
      <c r="TTB68" s="69"/>
      <c r="TTC68" s="69"/>
      <c r="TTD68" s="69"/>
      <c r="TTE68" s="69"/>
      <c r="TTF68" s="69"/>
      <c r="TTG68" s="69"/>
      <c r="TTH68" s="69"/>
      <c r="TTI68" s="69"/>
      <c r="TTJ68" s="69"/>
      <c r="TTK68" s="69"/>
      <c r="TTL68" s="69"/>
      <c r="TTM68" s="69"/>
      <c r="TTN68" s="69"/>
      <c r="TTO68" s="69"/>
      <c r="TTP68" s="69"/>
      <c r="TTQ68" s="69"/>
      <c r="TTR68" s="69"/>
      <c r="TTS68" s="69"/>
      <c r="TTT68" s="69"/>
      <c r="TTU68" s="69"/>
      <c r="TTV68" s="69"/>
      <c r="TTW68" s="69"/>
      <c r="TTX68" s="69"/>
      <c r="TTY68" s="70"/>
      <c r="TTZ68" s="71"/>
      <c r="TUA68" s="72"/>
      <c r="TUB68" s="68" t="s">
        <v>86</v>
      </c>
      <c r="TUC68" s="61">
        <f>SUM(TUE54:TUE66)</f>
        <v>0</v>
      </c>
      <c r="TUD68" s="61"/>
      <c r="TUE68" s="62"/>
      <c r="TUF68" s="62"/>
      <c r="TUG68" s="63"/>
      <c r="TUH68" s="63"/>
      <c r="TUI68" s="63"/>
      <c r="TUJ68" s="62"/>
      <c r="TUK68" s="64"/>
      <c r="TUL68" s="65"/>
      <c r="TUM68" s="66"/>
      <c r="TUN68" s="66"/>
      <c r="TUO68" s="66"/>
      <c r="TUP68" s="67"/>
      <c r="TUQ68" s="59"/>
      <c r="TUR68" s="59"/>
      <c r="TUS68" s="59"/>
      <c r="TUT68" s="59"/>
      <c r="TUU68" s="59"/>
      <c r="TUV68" s="59"/>
      <c r="TUW68" s="59"/>
      <c r="TUX68" s="59"/>
      <c r="TUY68" s="59"/>
      <c r="TUZ68" s="59"/>
      <c r="TVA68" s="59"/>
      <c r="TVB68" s="59"/>
      <c r="TVC68" s="59"/>
      <c r="TVD68" s="59"/>
      <c r="TVE68" s="59"/>
      <c r="TVF68" s="59"/>
      <c r="TVG68" s="59"/>
      <c r="TVH68" s="59"/>
      <c r="TVI68" s="59"/>
      <c r="TVJ68" s="59"/>
      <c r="TVK68" s="60"/>
      <c r="TVL68" s="60"/>
      <c r="TVM68" s="69"/>
      <c r="TVN68" s="69"/>
      <c r="TVO68" s="69"/>
      <c r="TVP68" s="69"/>
      <c r="TVQ68" s="69"/>
      <c r="TVR68" s="69"/>
      <c r="TVS68" s="69"/>
      <c r="TVT68" s="69"/>
      <c r="TVU68" s="69"/>
      <c r="TVV68" s="69"/>
      <c r="TVW68" s="69"/>
      <c r="TVX68" s="69"/>
      <c r="TVY68" s="69"/>
      <c r="TVZ68" s="69"/>
      <c r="TWA68" s="69"/>
      <c r="TWB68" s="69"/>
      <c r="TWC68" s="69"/>
      <c r="TWD68" s="69"/>
      <c r="TWE68" s="69"/>
      <c r="TWF68" s="69"/>
      <c r="TWG68" s="69"/>
      <c r="TWH68" s="69"/>
      <c r="TWI68" s="69"/>
      <c r="TWJ68" s="69"/>
      <c r="TWK68" s="70"/>
      <c r="TWL68" s="71"/>
      <c r="TWM68" s="72"/>
      <c r="TWN68" s="68" t="s">
        <v>86</v>
      </c>
      <c r="TWO68" s="61">
        <f>SUM(TWQ54:TWQ66)</f>
        <v>0</v>
      </c>
      <c r="TWP68" s="61"/>
      <c r="TWQ68" s="62"/>
      <c r="TWR68" s="62"/>
      <c r="TWS68" s="63"/>
      <c r="TWT68" s="63"/>
      <c r="TWU68" s="63"/>
      <c r="TWV68" s="62"/>
      <c r="TWW68" s="64"/>
      <c r="TWX68" s="65"/>
      <c r="TWY68" s="66"/>
      <c r="TWZ68" s="66"/>
      <c r="TXA68" s="66"/>
      <c r="TXB68" s="67"/>
      <c r="TXC68" s="59"/>
      <c r="TXD68" s="59"/>
      <c r="TXE68" s="59"/>
      <c r="TXF68" s="59"/>
      <c r="TXG68" s="59"/>
      <c r="TXH68" s="59"/>
      <c r="TXI68" s="59"/>
      <c r="TXJ68" s="59"/>
      <c r="TXK68" s="59"/>
      <c r="TXL68" s="59"/>
      <c r="TXM68" s="59"/>
      <c r="TXN68" s="59"/>
      <c r="TXO68" s="59"/>
      <c r="TXP68" s="59"/>
      <c r="TXQ68" s="59"/>
      <c r="TXR68" s="59"/>
      <c r="TXS68" s="59"/>
      <c r="TXT68" s="59"/>
      <c r="TXU68" s="59"/>
      <c r="TXV68" s="59"/>
      <c r="TXW68" s="60"/>
      <c r="TXX68" s="60"/>
      <c r="TXY68" s="69"/>
      <c r="TXZ68" s="69"/>
      <c r="TYA68" s="69"/>
      <c r="TYB68" s="69"/>
      <c r="TYC68" s="69"/>
      <c r="TYD68" s="69"/>
      <c r="TYE68" s="69"/>
      <c r="TYF68" s="69"/>
      <c r="TYG68" s="69"/>
      <c r="TYH68" s="69"/>
      <c r="TYI68" s="69"/>
      <c r="TYJ68" s="69"/>
      <c r="TYK68" s="69"/>
      <c r="TYL68" s="69"/>
      <c r="TYM68" s="69"/>
      <c r="TYN68" s="69"/>
      <c r="TYO68" s="69"/>
      <c r="TYP68" s="69"/>
      <c r="TYQ68" s="69"/>
      <c r="TYR68" s="69"/>
      <c r="TYS68" s="69"/>
      <c r="TYT68" s="69"/>
      <c r="TYU68" s="69"/>
      <c r="TYV68" s="69"/>
      <c r="TYW68" s="70"/>
      <c r="TYX68" s="71"/>
      <c r="TYY68" s="72"/>
      <c r="TYZ68" s="68" t="s">
        <v>86</v>
      </c>
      <c r="TZA68" s="61">
        <f>SUM(TZC54:TZC66)</f>
        <v>0</v>
      </c>
      <c r="TZB68" s="61"/>
      <c r="TZC68" s="62"/>
      <c r="TZD68" s="62"/>
      <c r="TZE68" s="63"/>
      <c r="TZF68" s="63"/>
      <c r="TZG68" s="63"/>
      <c r="TZH68" s="62"/>
      <c r="TZI68" s="64"/>
      <c r="TZJ68" s="65"/>
      <c r="TZK68" s="66"/>
      <c r="TZL68" s="66"/>
      <c r="TZM68" s="66"/>
      <c r="TZN68" s="67"/>
      <c r="TZO68" s="59"/>
      <c r="TZP68" s="59"/>
      <c r="TZQ68" s="59"/>
      <c r="TZR68" s="59"/>
      <c r="TZS68" s="59"/>
      <c r="TZT68" s="59"/>
      <c r="TZU68" s="59"/>
      <c r="TZV68" s="59"/>
      <c r="TZW68" s="59"/>
      <c r="TZX68" s="59"/>
      <c r="TZY68" s="59"/>
      <c r="TZZ68" s="59"/>
      <c r="UAA68" s="59"/>
      <c r="UAB68" s="59"/>
      <c r="UAC68" s="59"/>
      <c r="UAD68" s="59"/>
      <c r="UAE68" s="59"/>
      <c r="UAF68" s="59"/>
      <c r="UAG68" s="59"/>
      <c r="UAH68" s="59"/>
      <c r="UAI68" s="60"/>
      <c r="UAJ68" s="60"/>
      <c r="UAK68" s="69"/>
      <c r="UAL68" s="69"/>
      <c r="UAM68" s="69"/>
      <c r="UAN68" s="69"/>
      <c r="UAO68" s="69"/>
      <c r="UAP68" s="69"/>
      <c r="UAQ68" s="69"/>
      <c r="UAR68" s="69"/>
      <c r="UAS68" s="69"/>
      <c r="UAT68" s="69"/>
      <c r="UAU68" s="69"/>
      <c r="UAV68" s="69"/>
      <c r="UAW68" s="69"/>
      <c r="UAX68" s="69"/>
      <c r="UAY68" s="69"/>
      <c r="UAZ68" s="69"/>
      <c r="UBA68" s="69"/>
      <c r="UBB68" s="69"/>
      <c r="UBC68" s="69"/>
      <c r="UBD68" s="69"/>
      <c r="UBE68" s="69"/>
      <c r="UBF68" s="69"/>
      <c r="UBG68" s="69"/>
      <c r="UBH68" s="69"/>
      <c r="UBI68" s="70"/>
      <c r="UBJ68" s="71"/>
      <c r="UBK68" s="72"/>
      <c r="UBL68" s="68" t="s">
        <v>86</v>
      </c>
      <c r="UBM68" s="61">
        <f>SUM(UBO54:UBO66)</f>
        <v>0</v>
      </c>
      <c r="UBN68" s="61"/>
      <c r="UBO68" s="62"/>
      <c r="UBP68" s="62"/>
      <c r="UBQ68" s="63"/>
      <c r="UBR68" s="63"/>
      <c r="UBS68" s="63"/>
      <c r="UBT68" s="62"/>
      <c r="UBU68" s="64"/>
      <c r="UBV68" s="65"/>
      <c r="UBW68" s="66"/>
      <c r="UBX68" s="66"/>
      <c r="UBY68" s="66"/>
      <c r="UBZ68" s="67"/>
      <c r="UCA68" s="59"/>
      <c r="UCB68" s="59"/>
      <c r="UCC68" s="59"/>
      <c r="UCD68" s="59"/>
      <c r="UCE68" s="59"/>
      <c r="UCF68" s="59"/>
      <c r="UCG68" s="59"/>
      <c r="UCH68" s="59"/>
      <c r="UCI68" s="59"/>
      <c r="UCJ68" s="59"/>
      <c r="UCK68" s="59"/>
      <c r="UCL68" s="59"/>
      <c r="UCM68" s="59"/>
      <c r="UCN68" s="59"/>
      <c r="UCO68" s="59"/>
      <c r="UCP68" s="59"/>
      <c r="UCQ68" s="59"/>
      <c r="UCR68" s="59"/>
      <c r="UCS68" s="59"/>
      <c r="UCT68" s="59"/>
      <c r="UCU68" s="60"/>
      <c r="UCV68" s="60"/>
      <c r="UCW68" s="69"/>
      <c r="UCX68" s="69"/>
      <c r="UCY68" s="69"/>
      <c r="UCZ68" s="69"/>
      <c r="UDA68" s="69"/>
      <c r="UDB68" s="69"/>
      <c r="UDC68" s="69"/>
      <c r="UDD68" s="69"/>
      <c r="UDE68" s="69"/>
      <c r="UDF68" s="69"/>
      <c r="UDG68" s="69"/>
      <c r="UDH68" s="69"/>
      <c r="UDI68" s="69"/>
      <c r="UDJ68" s="69"/>
      <c r="UDK68" s="69"/>
      <c r="UDL68" s="69"/>
      <c r="UDM68" s="69"/>
      <c r="UDN68" s="69"/>
      <c r="UDO68" s="69"/>
      <c r="UDP68" s="69"/>
      <c r="UDQ68" s="69"/>
      <c r="UDR68" s="69"/>
      <c r="UDS68" s="69"/>
      <c r="UDT68" s="69"/>
      <c r="UDU68" s="70"/>
      <c r="UDV68" s="71"/>
      <c r="UDW68" s="72"/>
      <c r="UDX68" s="68" t="s">
        <v>86</v>
      </c>
      <c r="UDY68" s="61">
        <f>SUM(UEA54:UEA66)</f>
        <v>0</v>
      </c>
      <c r="UDZ68" s="61"/>
      <c r="UEA68" s="62"/>
      <c r="UEB68" s="62"/>
      <c r="UEC68" s="63"/>
      <c r="UED68" s="63"/>
      <c r="UEE68" s="63"/>
      <c r="UEF68" s="62"/>
      <c r="UEG68" s="64"/>
      <c r="UEH68" s="65"/>
      <c r="UEI68" s="66"/>
      <c r="UEJ68" s="66"/>
      <c r="UEK68" s="66"/>
      <c r="UEL68" s="67"/>
      <c r="UEM68" s="59"/>
      <c r="UEN68" s="59"/>
      <c r="UEO68" s="59"/>
      <c r="UEP68" s="59"/>
      <c r="UEQ68" s="59"/>
      <c r="UER68" s="59"/>
      <c r="UES68" s="59"/>
      <c r="UET68" s="59"/>
      <c r="UEU68" s="59"/>
      <c r="UEV68" s="59"/>
      <c r="UEW68" s="59"/>
      <c r="UEX68" s="59"/>
      <c r="UEY68" s="59"/>
      <c r="UEZ68" s="59"/>
      <c r="UFA68" s="59"/>
      <c r="UFB68" s="59"/>
      <c r="UFC68" s="59"/>
      <c r="UFD68" s="59"/>
      <c r="UFE68" s="59"/>
      <c r="UFF68" s="59"/>
      <c r="UFG68" s="60"/>
      <c r="UFH68" s="60"/>
      <c r="UFI68" s="69"/>
      <c r="UFJ68" s="69"/>
      <c r="UFK68" s="69"/>
      <c r="UFL68" s="69"/>
      <c r="UFM68" s="69"/>
      <c r="UFN68" s="69"/>
      <c r="UFO68" s="69"/>
      <c r="UFP68" s="69"/>
      <c r="UFQ68" s="69"/>
      <c r="UFR68" s="69"/>
      <c r="UFS68" s="69"/>
      <c r="UFT68" s="69"/>
      <c r="UFU68" s="69"/>
      <c r="UFV68" s="69"/>
      <c r="UFW68" s="69"/>
      <c r="UFX68" s="69"/>
      <c r="UFY68" s="69"/>
      <c r="UFZ68" s="69"/>
      <c r="UGA68" s="69"/>
      <c r="UGB68" s="69"/>
      <c r="UGC68" s="69"/>
      <c r="UGD68" s="69"/>
      <c r="UGE68" s="69"/>
      <c r="UGF68" s="69"/>
      <c r="UGG68" s="70"/>
      <c r="UGH68" s="71"/>
      <c r="UGI68" s="72"/>
      <c r="UGJ68" s="68" t="s">
        <v>86</v>
      </c>
      <c r="UGK68" s="61">
        <f>SUM(UGM54:UGM66)</f>
        <v>0</v>
      </c>
      <c r="UGL68" s="61"/>
      <c r="UGM68" s="62"/>
      <c r="UGN68" s="62"/>
      <c r="UGO68" s="63"/>
      <c r="UGP68" s="63"/>
      <c r="UGQ68" s="63"/>
      <c r="UGR68" s="62"/>
      <c r="UGS68" s="64"/>
      <c r="UGT68" s="65"/>
      <c r="UGU68" s="66"/>
      <c r="UGV68" s="66"/>
      <c r="UGW68" s="66"/>
      <c r="UGX68" s="67"/>
      <c r="UGY68" s="59"/>
      <c r="UGZ68" s="59"/>
      <c r="UHA68" s="59"/>
      <c r="UHB68" s="59"/>
      <c r="UHC68" s="59"/>
      <c r="UHD68" s="59"/>
      <c r="UHE68" s="59"/>
      <c r="UHF68" s="59"/>
      <c r="UHG68" s="59"/>
      <c r="UHH68" s="59"/>
      <c r="UHI68" s="59"/>
      <c r="UHJ68" s="59"/>
      <c r="UHK68" s="59"/>
      <c r="UHL68" s="59"/>
      <c r="UHM68" s="59"/>
      <c r="UHN68" s="59"/>
      <c r="UHO68" s="59"/>
      <c r="UHP68" s="59"/>
      <c r="UHQ68" s="59"/>
      <c r="UHR68" s="59"/>
      <c r="UHS68" s="60"/>
      <c r="UHT68" s="60"/>
      <c r="UHU68" s="69"/>
      <c r="UHV68" s="69"/>
      <c r="UHW68" s="69"/>
      <c r="UHX68" s="69"/>
      <c r="UHY68" s="69"/>
      <c r="UHZ68" s="69"/>
      <c r="UIA68" s="69"/>
      <c r="UIB68" s="69"/>
      <c r="UIC68" s="69"/>
      <c r="UID68" s="69"/>
      <c r="UIE68" s="69"/>
      <c r="UIF68" s="69"/>
      <c r="UIG68" s="69"/>
      <c r="UIH68" s="69"/>
      <c r="UII68" s="69"/>
      <c r="UIJ68" s="69"/>
      <c r="UIK68" s="69"/>
      <c r="UIL68" s="69"/>
      <c r="UIM68" s="69"/>
      <c r="UIN68" s="69"/>
      <c r="UIO68" s="69"/>
      <c r="UIP68" s="69"/>
      <c r="UIQ68" s="69"/>
      <c r="UIR68" s="69"/>
      <c r="UIS68" s="70"/>
      <c r="UIT68" s="71"/>
      <c r="UIU68" s="72"/>
      <c r="UIV68" s="68" t="s">
        <v>86</v>
      </c>
      <c r="UIW68" s="61">
        <f>SUM(UIY54:UIY66)</f>
        <v>0</v>
      </c>
      <c r="UIX68" s="61"/>
      <c r="UIY68" s="62"/>
      <c r="UIZ68" s="62"/>
      <c r="UJA68" s="63"/>
      <c r="UJB68" s="63"/>
      <c r="UJC68" s="63"/>
      <c r="UJD68" s="62"/>
      <c r="UJE68" s="64"/>
      <c r="UJF68" s="65"/>
      <c r="UJG68" s="66"/>
      <c r="UJH68" s="66"/>
      <c r="UJI68" s="66"/>
      <c r="UJJ68" s="67"/>
      <c r="UJK68" s="59"/>
      <c r="UJL68" s="59"/>
      <c r="UJM68" s="59"/>
      <c r="UJN68" s="59"/>
      <c r="UJO68" s="59"/>
      <c r="UJP68" s="59"/>
      <c r="UJQ68" s="59"/>
      <c r="UJR68" s="59"/>
      <c r="UJS68" s="59"/>
      <c r="UJT68" s="59"/>
      <c r="UJU68" s="59"/>
      <c r="UJV68" s="59"/>
      <c r="UJW68" s="59"/>
      <c r="UJX68" s="59"/>
      <c r="UJY68" s="59"/>
      <c r="UJZ68" s="59"/>
      <c r="UKA68" s="59"/>
      <c r="UKB68" s="59"/>
      <c r="UKC68" s="59"/>
      <c r="UKD68" s="59"/>
      <c r="UKE68" s="60"/>
      <c r="UKF68" s="60"/>
      <c r="UKG68" s="69"/>
      <c r="UKH68" s="69"/>
      <c r="UKI68" s="69"/>
      <c r="UKJ68" s="69"/>
      <c r="UKK68" s="69"/>
      <c r="UKL68" s="69"/>
      <c r="UKM68" s="69"/>
      <c r="UKN68" s="69"/>
      <c r="UKO68" s="69"/>
      <c r="UKP68" s="69"/>
      <c r="UKQ68" s="69"/>
      <c r="UKR68" s="69"/>
      <c r="UKS68" s="69"/>
      <c r="UKT68" s="69"/>
      <c r="UKU68" s="69"/>
      <c r="UKV68" s="69"/>
      <c r="UKW68" s="69"/>
      <c r="UKX68" s="69"/>
      <c r="UKY68" s="69"/>
      <c r="UKZ68" s="69"/>
      <c r="ULA68" s="69"/>
      <c r="ULB68" s="69"/>
      <c r="ULC68" s="69"/>
      <c r="ULD68" s="69"/>
      <c r="ULE68" s="70"/>
      <c r="ULF68" s="71"/>
      <c r="ULG68" s="72"/>
      <c r="ULH68" s="68" t="s">
        <v>86</v>
      </c>
      <c r="ULI68" s="61">
        <f>SUM(ULK54:ULK66)</f>
        <v>0</v>
      </c>
      <c r="ULJ68" s="61"/>
      <c r="ULK68" s="62"/>
      <c r="ULL68" s="62"/>
      <c r="ULM68" s="63"/>
      <c r="ULN68" s="63"/>
      <c r="ULO68" s="63"/>
      <c r="ULP68" s="62"/>
      <c r="ULQ68" s="64"/>
      <c r="ULR68" s="65"/>
      <c r="ULS68" s="66"/>
      <c r="ULT68" s="66"/>
      <c r="ULU68" s="66"/>
      <c r="ULV68" s="67"/>
      <c r="ULW68" s="59"/>
      <c r="ULX68" s="59"/>
      <c r="ULY68" s="59"/>
      <c r="ULZ68" s="59"/>
      <c r="UMA68" s="59"/>
      <c r="UMB68" s="59"/>
      <c r="UMC68" s="59"/>
      <c r="UMD68" s="59"/>
      <c r="UME68" s="59"/>
      <c r="UMF68" s="59"/>
      <c r="UMG68" s="59"/>
      <c r="UMH68" s="59"/>
      <c r="UMI68" s="59"/>
      <c r="UMJ68" s="59"/>
      <c r="UMK68" s="59"/>
      <c r="UML68" s="59"/>
      <c r="UMM68" s="59"/>
      <c r="UMN68" s="59"/>
      <c r="UMO68" s="59"/>
      <c r="UMP68" s="59"/>
      <c r="UMQ68" s="60"/>
      <c r="UMR68" s="60"/>
      <c r="UMS68" s="69"/>
      <c r="UMT68" s="69"/>
      <c r="UMU68" s="69"/>
      <c r="UMV68" s="69"/>
      <c r="UMW68" s="69"/>
      <c r="UMX68" s="69"/>
      <c r="UMY68" s="69"/>
      <c r="UMZ68" s="69"/>
      <c r="UNA68" s="69"/>
      <c r="UNB68" s="69"/>
      <c r="UNC68" s="69"/>
      <c r="UND68" s="69"/>
      <c r="UNE68" s="69"/>
      <c r="UNF68" s="69"/>
      <c r="UNG68" s="69"/>
      <c r="UNH68" s="69"/>
      <c r="UNI68" s="69"/>
      <c r="UNJ68" s="69"/>
      <c r="UNK68" s="69"/>
      <c r="UNL68" s="69"/>
      <c r="UNM68" s="69"/>
      <c r="UNN68" s="69"/>
      <c r="UNO68" s="69"/>
      <c r="UNP68" s="69"/>
      <c r="UNQ68" s="70"/>
      <c r="UNR68" s="71"/>
      <c r="UNS68" s="72"/>
      <c r="UNT68" s="68" t="s">
        <v>86</v>
      </c>
      <c r="UNU68" s="61">
        <f>SUM(UNW54:UNW66)</f>
        <v>0</v>
      </c>
      <c r="UNV68" s="61"/>
      <c r="UNW68" s="62"/>
      <c r="UNX68" s="62"/>
      <c r="UNY68" s="63"/>
      <c r="UNZ68" s="63"/>
      <c r="UOA68" s="63"/>
      <c r="UOB68" s="62"/>
      <c r="UOC68" s="64"/>
      <c r="UOD68" s="65"/>
      <c r="UOE68" s="66"/>
      <c r="UOF68" s="66"/>
      <c r="UOG68" s="66"/>
      <c r="UOH68" s="67"/>
      <c r="UOI68" s="59"/>
      <c r="UOJ68" s="59"/>
      <c r="UOK68" s="59"/>
      <c r="UOL68" s="59"/>
      <c r="UOM68" s="59"/>
      <c r="UON68" s="59"/>
      <c r="UOO68" s="59"/>
      <c r="UOP68" s="59"/>
      <c r="UOQ68" s="59"/>
      <c r="UOR68" s="59"/>
      <c r="UOS68" s="59"/>
      <c r="UOT68" s="59"/>
      <c r="UOU68" s="59"/>
      <c r="UOV68" s="59"/>
      <c r="UOW68" s="59"/>
      <c r="UOX68" s="59"/>
      <c r="UOY68" s="59"/>
      <c r="UOZ68" s="59"/>
      <c r="UPA68" s="59"/>
      <c r="UPB68" s="59"/>
      <c r="UPC68" s="60"/>
      <c r="UPD68" s="60"/>
      <c r="UPE68" s="69"/>
      <c r="UPF68" s="69"/>
      <c r="UPG68" s="69"/>
      <c r="UPH68" s="69"/>
      <c r="UPI68" s="69"/>
      <c r="UPJ68" s="69"/>
      <c r="UPK68" s="69"/>
      <c r="UPL68" s="69"/>
      <c r="UPM68" s="69"/>
      <c r="UPN68" s="69"/>
      <c r="UPO68" s="69"/>
      <c r="UPP68" s="69"/>
      <c r="UPQ68" s="69"/>
      <c r="UPR68" s="69"/>
      <c r="UPS68" s="69"/>
      <c r="UPT68" s="69"/>
      <c r="UPU68" s="69"/>
      <c r="UPV68" s="69"/>
      <c r="UPW68" s="69"/>
      <c r="UPX68" s="69"/>
      <c r="UPY68" s="69"/>
      <c r="UPZ68" s="69"/>
      <c r="UQA68" s="69"/>
      <c r="UQB68" s="69"/>
      <c r="UQC68" s="70"/>
      <c r="UQD68" s="71"/>
      <c r="UQE68" s="72"/>
      <c r="UQF68" s="68" t="s">
        <v>86</v>
      </c>
      <c r="UQG68" s="61">
        <f>SUM(UQI54:UQI66)</f>
        <v>0</v>
      </c>
      <c r="UQH68" s="61"/>
      <c r="UQI68" s="62"/>
      <c r="UQJ68" s="62"/>
      <c r="UQK68" s="63"/>
      <c r="UQL68" s="63"/>
      <c r="UQM68" s="63"/>
      <c r="UQN68" s="62"/>
      <c r="UQO68" s="64"/>
      <c r="UQP68" s="65"/>
      <c r="UQQ68" s="66"/>
      <c r="UQR68" s="66"/>
      <c r="UQS68" s="66"/>
      <c r="UQT68" s="67"/>
      <c r="UQU68" s="59"/>
      <c r="UQV68" s="59"/>
      <c r="UQW68" s="59"/>
      <c r="UQX68" s="59"/>
      <c r="UQY68" s="59"/>
      <c r="UQZ68" s="59"/>
      <c r="URA68" s="59"/>
      <c r="URB68" s="59"/>
      <c r="URC68" s="59"/>
      <c r="URD68" s="59"/>
      <c r="URE68" s="59"/>
      <c r="URF68" s="59"/>
      <c r="URG68" s="59"/>
      <c r="URH68" s="59"/>
      <c r="URI68" s="59"/>
      <c r="URJ68" s="59"/>
      <c r="URK68" s="59"/>
      <c r="URL68" s="59"/>
      <c r="URM68" s="59"/>
      <c r="URN68" s="59"/>
      <c r="URO68" s="60"/>
      <c r="URP68" s="60"/>
      <c r="URQ68" s="69"/>
      <c r="URR68" s="69"/>
      <c r="URS68" s="69"/>
      <c r="URT68" s="69"/>
      <c r="URU68" s="69"/>
      <c r="URV68" s="69"/>
      <c r="URW68" s="69"/>
      <c r="URX68" s="69"/>
      <c r="URY68" s="69"/>
      <c r="URZ68" s="69"/>
      <c r="USA68" s="69"/>
      <c r="USB68" s="69"/>
      <c r="USC68" s="69"/>
      <c r="USD68" s="69"/>
      <c r="USE68" s="69"/>
      <c r="USF68" s="69"/>
      <c r="USG68" s="69"/>
      <c r="USH68" s="69"/>
      <c r="USI68" s="69"/>
      <c r="USJ68" s="69"/>
      <c r="USK68" s="69"/>
      <c r="USL68" s="69"/>
      <c r="USM68" s="69"/>
      <c r="USN68" s="69"/>
      <c r="USO68" s="70"/>
      <c r="USP68" s="71"/>
      <c r="USQ68" s="72"/>
      <c r="USR68" s="68" t="s">
        <v>86</v>
      </c>
      <c r="USS68" s="61">
        <f>SUM(USU54:USU66)</f>
        <v>0</v>
      </c>
      <c r="UST68" s="61"/>
      <c r="USU68" s="62"/>
      <c r="USV68" s="62"/>
      <c r="USW68" s="63"/>
      <c r="USX68" s="63"/>
      <c r="USY68" s="63"/>
      <c r="USZ68" s="62"/>
      <c r="UTA68" s="64"/>
      <c r="UTB68" s="65"/>
      <c r="UTC68" s="66"/>
      <c r="UTD68" s="66"/>
      <c r="UTE68" s="66"/>
      <c r="UTF68" s="67"/>
      <c r="UTG68" s="59"/>
      <c r="UTH68" s="59"/>
      <c r="UTI68" s="59"/>
      <c r="UTJ68" s="59"/>
      <c r="UTK68" s="59"/>
      <c r="UTL68" s="59"/>
      <c r="UTM68" s="59"/>
      <c r="UTN68" s="59"/>
      <c r="UTO68" s="59"/>
      <c r="UTP68" s="59"/>
      <c r="UTQ68" s="59"/>
      <c r="UTR68" s="59"/>
      <c r="UTS68" s="59"/>
      <c r="UTT68" s="59"/>
      <c r="UTU68" s="59"/>
      <c r="UTV68" s="59"/>
      <c r="UTW68" s="59"/>
      <c r="UTX68" s="59"/>
      <c r="UTY68" s="59"/>
      <c r="UTZ68" s="59"/>
      <c r="UUA68" s="60"/>
      <c r="UUB68" s="60"/>
      <c r="UUC68" s="69"/>
      <c r="UUD68" s="69"/>
      <c r="UUE68" s="69"/>
      <c r="UUF68" s="69"/>
      <c r="UUG68" s="69"/>
      <c r="UUH68" s="69"/>
      <c r="UUI68" s="69"/>
      <c r="UUJ68" s="69"/>
      <c r="UUK68" s="69"/>
      <c r="UUL68" s="69"/>
      <c r="UUM68" s="69"/>
      <c r="UUN68" s="69"/>
      <c r="UUO68" s="69"/>
      <c r="UUP68" s="69"/>
      <c r="UUQ68" s="69"/>
      <c r="UUR68" s="69"/>
      <c r="UUS68" s="69"/>
      <c r="UUT68" s="69"/>
      <c r="UUU68" s="69"/>
      <c r="UUV68" s="69"/>
      <c r="UUW68" s="69"/>
      <c r="UUX68" s="69"/>
      <c r="UUY68" s="69"/>
      <c r="UUZ68" s="69"/>
      <c r="UVA68" s="70"/>
      <c r="UVB68" s="71"/>
      <c r="UVC68" s="72"/>
      <c r="UVD68" s="68" t="s">
        <v>86</v>
      </c>
      <c r="UVE68" s="61">
        <f>SUM(UVG54:UVG66)</f>
        <v>0</v>
      </c>
      <c r="UVF68" s="61"/>
      <c r="UVG68" s="62"/>
      <c r="UVH68" s="62"/>
      <c r="UVI68" s="63"/>
      <c r="UVJ68" s="63"/>
      <c r="UVK68" s="63"/>
      <c r="UVL68" s="62"/>
      <c r="UVM68" s="64"/>
      <c r="UVN68" s="65"/>
      <c r="UVO68" s="66"/>
      <c r="UVP68" s="66"/>
      <c r="UVQ68" s="66"/>
      <c r="UVR68" s="67"/>
      <c r="UVS68" s="59"/>
      <c r="UVT68" s="59"/>
      <c r="UVU68" s="59"/>
      <c r="UVV68" s="59"/>
      <c r="UVW68" s="59"/>
      <c r="UVX68" s="59"/>
      <c r="UVY68" s="59"/>
      <c r="UVZ68" s="59"/>
      <c r="UWA68" s="59"/>
      <c r="UWB68" s="59"/>
      <c r="UWC68" s="59"/>
      <c r="UWD68" s="59"/>
      <c r="UWE68" s="59"/>
      <c r="UWF68" s="59"/>
      <c r="UWG68" s="59"/>
      <c r="UWH68" s="59"/>
      <c r="UWI68" s="59"/>
      <c r="UWJ68" s="59"/>
      <c r="UWK68" s="59"/>
      <c r="UWL68" s="59"/>
      <c r="UWM68" s="60"/>
      <c r="UWN68" s="60"/>
      <c r="UWO68" s="69"/>
      <c r="UWP68" s="69"/>
      <c r="UWQ68" s="69"/>
      <c r="UWR68" s="69"/>
      <c r="UWS68" s="69"/>
      <c r="UWT68" s="69"/>
      <c r="UWU68" s="69"/>
      <c r="UWV68" s="69"/>
      <c r="UWW68" s="69"/>
      <c r="UWX68" s="69"/>
      <c r="UWY68" s="69"/>
      <c r="UWZ68" s="69"/>
      <c r="UXA68" s="69"/>
      <c r="UXB68" s="69"/>
      <c r="UXC68" s="69"/>
      <c r="UXD68" s="69"/>
      <c r="UXE68" s="69"/>
      <c r="UXF68" s="69"/>
      <c r="UXG68" s="69"/>
      <c r="UXH68" s="69"/>
      <c r="UXI68" s="69"/>
      <c r="UXJ68" s="69"/>
      <c r="UXK68" s="69"/>
      <c r="UXL68" s="69"/>
      <c r="UXM68" s="70"/>
      <c r="UXN68" s="71"/>
      <c r="UXO68" s="72"/>
      <c r="UXP68" s="68" t="s">
        <v>86</v>
      </c>
      <c r="UXQ68" s="61">
        <f>SUM(UXS54:UXS66)</f>
        <v>0</v>
      </c>
      <c r="UXR68" s="61"/>
      <c r="UXS68" s="62"/>
      <c r="UXT68" s="62"/>
      <c r="UXU68" s="63"/>
      <c r="UXV68" s="63"/>
      <c r="UXW68" s="63"/>
      <c r="UXX68" s="62"/>
      <c r="UXY68" s="64"/>
      <c r="UXZ68" s="65"/>
      <c r="UYA68" s="66"/>
      <c r="UYB68" s="66"/>
      <c r="UYC68" s="66"/>
      <c r="UYD68" s="67"/>
      <c r="UYE68" s="59"/>
      <c r="UYF68" s="59"/>
      <c r="UYG68" s="59"/>
      <c r="UYH68" s="59"/>
      <c r="UYI68" s="59"/>
      <c r="UYJ68" s="59"/>
      <c r="UYK68" s="59"/>
      <c r="UYL68" s="59"/>
      <c r="UYM68" s="59"/>
      <c r="UYN68" s="59"/>
      <c r="UYO68" s="59"/>
      <c r="UYP68" s="59"/>
      <c r="UYQ68" s="59"/>
      <c r="UYR68" s="59"/>
      <c r="UYS68" s="59"/>
      <c r="UYT68" s="59"/>
      <c r="UYU68" s="59"/>
      <c r="UYV68" s="59"/>
      <c r="UYW68" s="59"/>
      <c r="UYX68" s="59"/>
      <c r="UYY68" s="60"/>
      <c r="UYZ68" s="60"/>
      <c r="UZA68" s="69"/>
      <c r="UZB68" s="69"/>
      <c r="UZC68" s="69"/>
      <c r="UZD68" s="69"/>
      <c r="UZE68" s="69"/>
      <c r="UZF68" s="69"/>
      <c r="UZG68" s="69"/>
      <c r="UZH68" s="69"/>
      <c r="UZI68" s="69"/>
      <c r="UZJ68" s="69"/>
      <c r="UZK68" s="69"/>
      <c r="UZL68" s="69"/>
      <c r="UZM68" s="69"/>
      <c r="UZN68" s="69"/>
      <c r="UZO68" s="69"/>
      <c r="UZP68" s="69"/>
      <c r="UZQ68" s="69"/>
      <c r="UZR68" s="69"/>
      <c r="UZS68" s="69"/>
      <c r="UZT68" s="69"/>
      <c r="UZU68" s="69"/>
      <c r="UZV68" s="69"/>
      <c r="UZW68" s="69"/>
      <c r="UZX68" s="69"/>
      <c r="UZY68" s="70"/>
      <c r="UZZ68" s="71"/>
      <c r="VAA68" s="72"/>
      <c r="VAB68" s="68" t="s">
        <v>86</v>
      </c>
      <c r="VAC68" s="61">
        <f>SUM(VAE54:VAE66)</f>
        <v>0</v>
      </c>
      <c r="VAD68" s="61"/>
      <c r="VAE68" s="62"/>
      <c r="VAF68" s="62"/>
      <c r="VAG68" s="63"/>
      <c r="VAH68" s="63"/>
      <c r="VAI68" s="63"/>
      <c r="VAJ68" s="62"/>
      <c r="VAK68" s="64"/>
      <c r="VAL68" s="65"/>
      <c r="VAM68" s="66"/>
      <c r="VAN68" s="66"/>
      <c r="VAO68" s="66"/>
      <c r="VAP68" s="67"/>
      <c r="VAQ68" s="59"/>
      <c r="VAR68" s="59"/>
      <c r="VAS68" s="59"/>
      <c r="VAT68" s="59"/>
      <c r="VAU68" s="59"/>
      <c r="VAV68" s="59"/>
      <c r="VAW68" s="59"/>
      <c r="VAX68" s="59"/>
      <c r="VAY68" s="59"/>
      <c r="VAZ68" s="59"/>
      <c r="VBA68" s="59"/>
      <c r="VBB68" s="59"/>
      <c r="VBC68" s="59"/>
      <c r="VBD68" s="59"/>
      <c r="VBE68" s="59"/>
      <c r="VBF68" s="59"/>
      <c r="VBG68" s="59"/>
      <c r="VBH68" s="59"/>
      <c r="VBI68" s="59"/>
      <c r="VBJ68" s="59"/>
      <c r="VBK68" s="60"/>
      <c r="VBL68" s="60"/>
      <c r="VBM68" s="69"/>
      <c r="VBN68" s="69"/>
      <c r="VBO68" s="69"/>
      <c r="VBP68" s="69"/>
      <c r="VBQ68" s="69"/>
      <c r="VBR68" s="69"/>
      <c r="VBS68" s="69"/>
      <c r="VBT68" s="69"/>
      <c r="VBU68" s="69"/>
      <c r="VBV68" s="69"/>
      <c r="VBW68" s="69"/>
      <c r="VBX68" s="69"/>
      <c r="VBY68" s="69"/>
      <c r="VBZ68" s="69"/>
      <c r="VCA68" s="69"/>
      <c r="VCB68" s="69"/>
      <c r="VCC68" s="69"/>
      <c r="VCD68" s="69"/>
      <c r="VCE68" s="69"/>
      <c r="VCF68" s="69"/>
      <c r="VCG68" s="69"/>
      <c r="VCH68" s="69"/>
      <c r="VCI68" s="69"/>
      <c r="VCJ68" s="69"/>
      <c r="VCK68" s="70"/>
      <c r="VCL68" s="71"/>
      <c r="VCM68" s="72"/>
      <c r="VCN68" s="68" t="s">
        <v>86</v>
      </c>
      <c r="VCO68" s="61">
        <f>SUM(VCQ54:VCQ66)</f>
        <v>0</v>
      </c>
      <c r="VCP68" s="61"/>
      <c r="VCQ68" s="62"/>
      <c r="VCR68" s="62"/>
      <c r="VCS68" s="63"/>
      <c r="VCT68" s="63"/>
      <c r="VCU68" s="63"/>
      <c r="VCV68" s="62"/>
      <c r="VCW68" s="64"/>
      <c r="VCX68" s="65"/>
      <c r="VCY68" s="66"/>
      <c r="VCZ68" s="66"/>
      <c r="VDA68" s="66"/>
      <c r="VDB68" s="67"/>
      <c r="VDC68" s="59"/>
      <c r="VDD68" s="59"/>
      <c r="VDE68" s="59"/>
      <c r="VDF68" s="59"/>
      <c r="VDG68" s="59"/>
      <c r="VDH68" s="59"/>
      <c r="VDI68" s="59"/>
      <c r="VDJ68" s="59"/>
      <c r="VDK68" s="59"/>
      <c r="VDL68" s="59"/>
      <c r="VDM68" s="59"/>
      <c r="VDN68" s="59"/>
      <c r="VDO68" s="59"/>
      <c r="VDP68" s="59"/>
      <c r="VDQ68" s="59"/>
      <c r="VDR68" s="59"/>
      <c r="VDS68" s="59"/>
      <c r="VDT68" s="59"/>
      <c r="VDU68" s="59"/>
      <c r="VDV68" s="59"/>
      <c r="VDW68" s="60"/>
      <c r="VDX68" s="60"/>
      <c r="VDY68" s="69"/>
      <c r="VDZ68" s="69"/>
      <c r="VEA68" s="69"/>
      <c r="VEB68" s="69"/>
      <c r="VEC68" s="69"/>
      <c r="VED68" s="69"/>
      <c r="VEE68" s="69"/>
      <c r="VEF68" s="69"/>
      <c r="VEG68" s="69"/>
      <c r="VEH68" s="69"/>
      <c r="VEI68" s="69"/>
      <c r="VEJ68" s="69"/>
      <c r="VEK68" s="69"/>
      <c r="VEL68" s="69"/>
      <c r="VEM68" s="69"/>
      <c r="VEN68" s="69"/>
      <c r="VEO68" s="69"/>
      <c r="VEP68" s="69"/>
      <c r="VEQ68" s="69"/>
      <c r="VER68" s="69"/>
      <c r="VES68" s="69"/>
      <c r="VET68" s="69"/>
      <c r="VEU68" s="69"/>
      <c r="VEV68" s="69"/>
      <c r="VEW68" s="70"/>
      <c r="VEX68" s="71"/>
      <c r="VEY68" s="72"/>
      <c r="VEZ68" s="68" t="s">
        <v>86</v>
      </c>
      <c r="VFA68" s="61">
        <f>SUM(VFC54:VFC66)</f>
        <v>0</v>
      </c>
      <c r="VFB68" s="61"/>
      <c r="VFC68" s="62"/>
      <c r="VFD68" s="62"/>
      <c r="VFE68" s="63"/>
      <c r="VFF68" s="63"/>
      <c r="VFG68" s="63"/>
      <c r="VFH68" s="62"/>
      <c r="VFI68" s="64"/>
      <c r="VFJ68" s="65"/>
      <c r="VFK68" s="66"/>
      <c r="VFL68" s="66"/>
      <c r="VFM68" s="66"/>
      <c r="VFN68" s="67"/>
      <c r="VFO68" s="59"/>
      <c r="VFP68" s="59"/>
      <c r="VFQ68" s="59"/>
      <c r="VFR68" s="59"/>
      <c r="VFS68" s="59"/>
      <c r="VFT68" s="59"/>
      <c r="VFU68" s="59"/>
      <c r="VFV68" s="59"/>
      <c r="VFW68" s="59"/>
      <c r="VFX68" s="59"/>
      <c r="VFY68" s="59"/>
      <c r="VFZ68" s="59"/>
      <c r="VGA68" s="59"/>
      <c r="VGB68" s="59"/>
      <c r="VGC68" s="59"/>
      <c r="VGD68" s="59"/>
      <c r="VGE68" s="59"/>
      <c r="VGF68" s="59"/>
      <c r="VGG68" s="59"/>
      <c r="VGH68" s="59"/>
      <c r="VGI68" s="60"/>
      <c r="VGJ68" s="60"/>
      <c r="VGK68" s="69"/>
      <c r="VGL68" s="69"/>
      <c r="VGM68" s="69"/>
      <c r="VGN68" s="69"/>
      <c r="VGO68" s="69"/>
      <c r="VGP68" s="69"/>
      <c r="VGQ68" s="69"/>
      <c r="VGR68" s="69"/>
      <c r="VGS68" s="69"/>
      <c r="VGT68" s="69"/>
      <c r="VGU68" s="69"/>
      <c r="VGV68" s="69"/>
      <c r="VGW68" s="69"/>
      <c r="VGX68" s="69"/>
      <c r="VGY68" s="69"/>
      <c r="VGZ68" s="69"/>
      <c r="VHA68" s="69"/>
      <c r="VHB68" s="69"/>
      <c r="VHC68" s="69"/>
      <c r="VHD68" s="69"/>
      <c r="VHE68" s="69"/>
      <c r="VHF68" s="69"/>
      <c r="VHG68" s="69"/>
      <c r="VHH68" s="69"/>
      <c r="VHI68" s="70"/>
      <c r="VHJ68" s="71"/>
      <c r="VHK68" s="72"/>
      <c r="VHL68" s="68" t="s">
        <v>86</v>
      </c>
      <c r="VHM68" s="61">
        <f>SUM(VHO54:VHO66)</f>
        <v>0</v>
      </c>
      <c r="VHN68" s="61"/>
      <c r="VHO68" s="62"/>
      <c r="VHP68" s="62"/>
      <c r="VHQ68" s="63"/>
      <c r="VHR68" s="63"/>
      <c r="VHS68" s="63"/>
      <c r="VHT68" s="62"/>
      <c r="VHU68" s="64"/>
      <c r="VHV68" s="65"/>
      <c r="VHW68" s="66"/>
      <c r="VHX68" s="66"/>
      <c r="VHY68" s="66"/>
      <c r="VHZ68" s="67"/>
      <c r="VIA68" s="59"/>
      <c r="VIB68" s="59"/>
      <c r="VIC68" s="59"/>
      <c r="VID68" s="59"/>
      <c r="VIE68" s="59"/>
      <c r="VIF68" s="59"/>
      <c r="VIG68" s="59"/>
      <c r="VIH68" s="59"/>
      <c r="VII68" s="59"/>
      <c r="VIJ68" s="59"/>
      <c r="VIK68" s="59"/>
      <c r="VIL68" s="59"/>
      <c r="VIM68" s="59"/>
      <c r="VIN68" s="59"/>
      <c r="VIO68" s="59"/>
      <c r="VIP68" s="59"/>
      <c r="VIQ68" s="59"/>
      <c r="VIR68" s="59"/>
      <c r="VIS68" s="59"/>
      <c r="VIT68" s="59"/>
      <c r="VIU68" s="60"/>
      <c r="VIV68" s="60"/>
      <c r="VIW68" s="69"/>
      <c r="VIX68" s="69"/>
      <c r="VIY68" s="69"/>
      <c r="VIZ68" s="69"/>
      <c r="VJA68" s="69"/>
      <c r="VJB68" s="69"/>
      <c r="VJC68" s="69"/>
      <c r="VJD68" s="69"/>
      <c r="VJE68" s="69"/>
      <c r="VJF68" s="69"/>
      <c r="VJG68" s="69"/>
      <c r="VJH68" s="69"/>
      <c r="VJI68" s="69"/>
      <c r="VJJ68" s="69"/>
      <c r="VJK68" s="69"/>
      <c r="VJL68" s="69"/>
      <c r="VJM68" s="69"/>
      <c r="VJN68" s="69"/>
      <c r="VJO68" s="69"/>
      <c r="VJP68" s="69"/>
      <c r="VJQ68" s="69"/>
      <c r="VJR68" s="69"/>
      <c r="VJS68" s="69"/>
      <c r="VJT68" s="69"/>
      <c r="VJU68" s="70"/>
      <c r="VJV68" s="71"/>
      <c r="VJW68" s="72"/>
      <c r="VJX68" s="68" t="s">
        <v>86</v>
      </c>
      <c r="VJY68" s="61">
        <f>SUM(VKA54:VKA66)</f>
        <v>0</v>
      </c>
      <c r="VJZ68" s="61"/>
      <c r="VKA68" s="62"/>
      <c r="VKB68" s="62"/>
      <c r="VKC68" s="63"/>
      <c r="VKD68" s="63"/>
      <c r="VKE68" s="63"/>
      <c r="VKF68" s="62"/>
      <c r="VKG68" s="64"/>
      <c r="VKH68" s="65"/>
      <c r="VKI68" s="66"/>
      <c r="VKJ68" s="66"/>
      <c r="VKK68" s="66"/>
      <c r="VKL68" s="67"/>
      <c r="VKM68" s="59"/>
      <c r="VKN68" s="59"/>
      <c r="VKO68" s="59"/>
      <c r="VKP68" s="59"/>
      <c r="VKQ68" s="59"/>
      <c r="VKR68" s="59"/>
      <c r="VKS68" s="59"/>
      <c r="VKT68" s="59"/>
      <c r="VKU68" s="59"/>
      <c r="VKV68" s="59"/>
      <c r="VKW68" s="59"/>
      <c r="VKX68" s="59"/>
      <c r="VKY68" s="59"/>
      <c r="VKZ68" s="59"/>
      <c r="VLA68" s="59"/>
      <c r="VLB68" s="59"/>
      <c r="VLC68" s="59"/>
      <c r="VLD68" s="59"/>
      <c r="VLE68" s="59"/>
      <c r="VLF68" s="59"/>
      <c r="VLG68" s="60"/>
      <c r="VLH68" s="60"/>
      <c r="VLI68" s="69"/>
      <c r="VLJ68" s="69"/>
      <c r="VLK68" s="69"/>
      <c r="VLL68" s="69"/>
      <c r="VLM68" s="69"/>
      <c r="VLN68" s="69"/>
      <c r="VLO68" s="69"/>
      <c r="VLP68" s="69"/>
      <c r="VLQ68" s="69"/>
      <c r="VLR68" s="69"/>
      <c r="VLS68" s="69"/>
      <c r="VLT68" s="69"/>
      <c r="VLU68" s="69"/>
      <c r="VLV68" s="69"/>
      <c r="VLW68" s="69"/>
      <c r="VLX68" s="69"/>
      <c r="VLY68" s="69"/>
      <c r="VLZ68" s="69"/>
      <c r="VMA68" s="69"/>
      <c r="VMB68" s="69"/>
      <c r="VMC68" s="69"/>
      <c r="VMD68" s="69"/>
      <c r="VME68" s="69"/>
      <c r="VMF68" s="69"/>
      <c r="VMG68" s="70"/>
      <c r="VMH68" s="71"/>
      <c r="VMI68" s="72"/>
      <c r="VMJ68" s="68" t="s">
        <v>86</v>
      </c>
      <c r="VMK68" s="61">
        <f>SUM(VMM54:VMM66)</f>
        <v>0</v>
      </c>
      <c r="VML68" s="61"/>
      <c r="VMM68" s="62"/>
      <c r="VMN68" s="62"/>
      <c r="VMO68" s="63"/>
      <c r="VMP68" s="63"/>
      <c r="VMQ68" s="63"/>
      <c r="VMR68" s="62"/>
      <c r="VMS68" s="64"/>
      <c r="VMT68" s="65"/>
      <c r="VMU68" s="66"/>
      <c r="VMV68" s="66"/>
      <c r="VMW68" s="66"/>
      <c r="VMX68" s="67"/>
      <c r="VMY68" s="59"/>
      <c r="VMZ68" s="59"/>
      <c r="VNA68" s="59"/>
      <c r="VNB68" s="59"/>
      <c r="VNC68" s="59"/>
      <c r="VND68" s="59"/>
      <c r="VNE68" s="59"/>
      <c r="VNF68" s="59"/>
      <c r="VNG68" s="59"/>
      <c r="VNH68" s="59"/>
      <c r="VNI68" s="59"/>
      <c r="VNJ68" s="59"/>
      <c r="VNK68" s="59"/>
      <c r="VNL68" s="59"/>
      <c r="VNM68" s="59"/>
      <c r="VNN68" s="59"/>
      <c r="VNO68" s="59"/>
      <c r="VNP68" s="59"/>
      <c r="VNQ68" s="59"/>
      <c r="VNR68" s="59"/>
      <c r="VNS68" s="60"/>
      <c r="VNT68" s="60"/>
      <c r="VNU68" s="69"/>
      <c r="VNV68" s="69"/>
      <c r="VNW68" s="69"/>
      <c r="VNX68" s="69"/>
      <c r="VNY68" s="69"/>
      <c r="VNZ68" s="69"/>
      <c r="VOA68" s="69"/>
      <c r="VOB68" s="69"/>
      <c r="VOC68" s="69"/>
      <c r="VOD68" s="69"/>
      <c r="VOE68" s="69"/>
      <c r="VOF68" s="69"/>
      <c r="VOG68" s="69"/>
      <c r="VOH68" s="69"/>
      <c r="VOI68" s="69"/>
      <c r="VOJ68" s="69"/>
      <c r="VOK68" s="69"/>
      <c r="VOL68" s="69"/>
      <c r="VOM68" s="69"/>
      <c r="VON68" s="69"/>
      <c r="VOO68" s="69"/>
      <c r="VOP68" s="69"/>
      <c r="VOQ68" s="69"/>
      <c r="VOR68" s="69"/>
      <c r="VOS68" s="70"/>
      <c r="VOT68" s="71"/>
      <c r="VOU68" s="72"/>
      <c r="VOV68" s="68" t="s">
        <v>86</v>
      </c>
      <c r="VOW68" s="61">
        <f>SUM(VOY54:VOY66)</f>
        <v>0</v>
      </c>
      <c r="VOX68" s="61"/>
      <c r="VOY68" s="62"/>
      <c r="VOZ68" s="62"/>
      <c r="VPA68" s="63"/>
      <c r="VPB68" s="63"/>
      <c r="VPC68" s="63"/>
      <c r="VPD68" s="62"/>
      <c r="VPE68" s="64"/>
      <c r="VPF68" s="65"/>
      <c r="VPG68" s="66"/>
      <c r="VPH68" s="66"/>
      <c r="VPI68" s="66"/>
      <c r="VPJ68" s="67"/>
      <c r="VPK68" s="59"/>
      <c r="VPL68" s="59"/>
      <c r="VPM68" s="59"/>
      <c r="VPN68" s="59"/>
      <c r="VPO68" s="59"/>
      <c r="VPP68" s="59"/>
      <c r="VPQ68" s="59"/>
      <c r="VPR68" s="59"/>
      <c r="VPS68" s="59"/>
      <c r="VPT68" s="59"/>
      <c r="VPU68" s="59"/>
      <c r="VPV68" s="59"/>
      <c r="VPW68" s="59"/>
      <c r="VPX68" s="59"/>
      <c r="VPY68" s="59"/>
      <c r="VPZ68" s="59"/>
      <c r="VQA68" s="59"/>
      <c r="VQB68" s="59"/>
      <c r="VQC68" s="59"/>
      <c r="VQD68" s="59"/>
      <c r="VQE68" s="60"/>
      <c r="VQF68" s="60"/>
      <c r="VQG68" s="69"/>
      <c r="VQH68" s="69"/>
      <c r="VQI68" s="69"/>
      <c r="VQJ68" s="69"/>
      <c r="VQK68" s="69"/>
      <c r="VQL68" s="69"/>
      <c r="VQM68" s="69"/>
      <c r="VQN68" s="69"/>
      <c r="VQO68" s="69"/>
      <c r="VQP68" s="69"/>
      <c r="VQQ68" s="69"/>
      <c r="VQR68" s="69"/>
      <c r="VQS68" s="69"/>
      <c r="VQT68" s="69"/>
      <c r="VQU68" s="69"/>
      <c r="VQV68" s="69"/>
      <c r="VQW68" s="69"/>
      <c r="VQX68" s="69"/>
      <c r="VQY68" s="69"/>
      <c r="VQZ68" s="69"/>
      <c r="VRA68" s="69"/>
      <c r="VRB68" s="69"/>
      <c r="VRC68" s="69"/>
      <c r="VRD68" s="69"/>
      <c r="VRE68" s="70"/>
      <c r="VRF68" s="71"/>
      <c r="VRG68" s="72"/>
      <c r="VRH68" s="68" t="s">
        <v>86</v>
      </c>
      <c r="VRI68" s="61">
        <f>SUM(VRK54:VRK66)</f>
        <v>0</v>
      </c>
      <c r="VRJ68" s="61"/>
      <c r="VRK68" s="62"/>
      <c r="VRL68" s="62"/>
      <c r="VRM68" s="63"/>
      <c r="VRN68" s="63"/>
      <c r="VRO68" s="63"/>
      <c r="VRP68" s="62"/>
      <c r="VRQ68" s="64"/>
      <c r="VRR68" s="65"/>
      <c r="VRS68" s="66"/>
      <c r="VRT68" s="66"/>
      <c r="VRU68" s="66"/>
      <c r="VRV68" s="67"/>
      <c r="VRW68" s="59"/>
      <c r="VRX68" s="59"/>
      <c r="VRY68" s="59"/>
      <c r="VRZ68" s="59"/>
      <c r="VSA68" s="59"/>
      <c r="VSB68" s="59"/>
      <c r="VSC68" s="59"/>
      <c r="VSD68" s="59"/>
      <c r="VSE68" s="59"/>
      <c r="VSF68" s="59"/>
      <c r="VSG68" s="59"/>
      <c r="VSH68" s="59"/>
      <c r="VSI68" s="59"/>
      <c r="VSJ68" s="59"/>
      <c r="VSK68" s="59"/>
      <c r="VSL68" s="59"/>
      <c r="VSM68" s="59"/>
      <c r="VSN68" s="59"/>
      <c r="VSO68" s="59"/>
      <c r="VSP68" s="59"/>
      <c r="VSQ68" s="60"/>
      <c r="VSR68" s="60"/>
      <c r="VSS68" s="69"/>
      <c r="VST68" s="69"/>
      <c r="VSU68" s="69"/>
      <c r="VSV68" s="69"/>
      <c r="VSW68" s="69"/>
      <c r="VSX68" s="69"/>
      <c r="VSY68" s="69"/>
      <c r="VSZ68" s="69"/>
      <c r="VTA68" s="69"/>
      <c r="VTB68" s="69"/>
      <c r="VTC68" s="69"/>
      <c r="VTD68" s="69"/>
      <c r="VTE68" s="69"/>
      <c r="VTF68" s="69"/>
      <c r="VTG68" s="69"/>
      <c r="VTH68" s="69"/>
      <c r="VTI68" s="69"/>
      <c r="VTJ68" s="69"/>
      <c r="VTK68" s="69"/>
      <c r="VTL68" s="69"/>
      <c r="VTM68" s="69"/>
      <c r="VTN68" s="69"/>
      <c r="VTO68" s="69"/>
      <c r="VTP68" s="69"/>
      <c r="VTQ68" s="70"/>
      <c r="VTR68" s="71"/>
      <c r="VTS68" s="72"/>
      <c r="VTT68" s="68" t="s">
        <v>86</v>
      </c>
      <c r="VTU68" s="61">
        <f>SUM(VTW54:VTW66)</f>
        <v>0</v>
      </c>
      <c r="VTV68" s="61"/>
      <c r="VTW68" s="62"/>
      <c r="VTX68" s="62"/>
      <c r="VTY68" s="63"/>
      <c r="VTZ68" s="63"/>
      <c r="VUA68" s="63"/>
      <c r="VUB68" s="62"/>
      <c r="VUC68" s="64"/>
      <c r="VUD68" s="65"/>
      <c r="VUE68" s="66"/>
      <c r="VUF68" s="66"/>
      <c r="VUG68" s="66"/>
      <c r="VUH68" s="67"/>
      <c r="VUI68" s="59"/>
      <c r="VUJ68" s="59"/>
      <c r="VUK68" s="59"/>
      <c r="VUL68" s="59"/>
      <c r="VUM68" s="59"/>
      <c r="VUN68" s="59"/>
      <c r="VUO68" s="59"/>
      <c r="VUP68" s="59"/>
      <c r="VUQ68" s="59"/>
      <c r="VUR68" s="59"/>
      <c r="VUS68" s="59"/>
      <c r="VUT68" s="59"/>
      <c r="VUU68" s="59"/>
      <c r="VUV68" s="59"/>
      <c r="VUW68" s="59"/>
      <c r="VUX68" s="59"/>
      <c r="VUY68" s="59"/>
      <c r="VUZ68" s="59"/>
      <c r="VVA68" s="59"/>
      <c r="VVB68" s="59"/>
      <c r="VVC68" s="60"/>
      <c r="VVD68" s="60"/>
      <c r="VVE68" s="69"/>
      <c r="VVF68" s="69"/>
      <c r="VVG68" s="69"/>
      <c r="VVH68" s="69"/>
      <c r="VVI68" s="69"/>
      <c r="VVJ68" s="69"/>
      <c r="VVK68" s="69"/>
      <c r="VVL68" s="69"/>
      <c r="VVM68" s="69"/>
      <c r="VVN68" s="69"/>
      <c r="VVO68" s="69"/>
      <c r="VVP68" s="69"/>
      <c r="VVQ68" s="69"/>
      <c r="VVR68" s="69"/>
      <c r="VVS68" s="69"/>
      <c r="VVT68" s="69"/>
      <c r="VVU68" s="69"/>
      <c r="VVV68" s="69"/>
      <c r="VVW68" s="69"/>
      <c r="VVX68" s="69"/>
      <c r="VVY68" s="69"/>
      <c r="VVZ68" s="69"/>
      <c r="VWA68" s="69"/>
      <c r="VWB68" s="69"/>
      <c r="VWC68" s="70"/>
      <c r="VWD68" s="71"/>
      <c r="VWE68" s="72"/>
      <c r="VWF68" s="68" t="s">
        <v>86</v>
      </c>
      <c r="VWG68" s="61">
        <f>SUM(VWI54:VWI66)</f>
        <v>0</v>
      </c>
      <c r="VWH68" s="61"/>
      <c r="VWI68" s="62"/>
      <c r="VWJ68" s="62"/>
      <c r="VWK68" s="63"/>
      <c r="VWL68" s="63"/>
      <c r="VWM68" s="63"/>
      <c r="VWN68" s="62"/>
      <c r="VWO68" s="64"/>
      <c r="VWP68" s="65"/>
      <c r="VWQ68" s="66"/>
      <c r="VWR68" s="66"/>
      <c r="VWS68" s="66"/>
      <c r="VWT68" s="67"/>
      <c r="VWU68" s="59"/>
      <c r="VWV68" s="59"/>
      <c r="VWW68" s="59"/>
      <c r="VWX68" s="59"/>
      <c r="VWY68" s="59"/>
      <c r="VWZ68" s="59"/>
      <c r="VXA68" s="59"/>
      <c r="VXB68" s="59"/>
      <c r="VXC68" s="59"/>
      <c r="VXD68" s="59"/>
      <c r="VXE68" s="59"/>
      <c r="VXF68" s="59"/>
      <c r="VXG68" s="59"/>
      <c r="VXH68" s="59"/>
      <c r="VXI68" s="59"/>
      <c r="VXJ68" s="59"/>
      <c r="VXK68" s="59"/>
      <c r="VXL68" s="59"/>
      <c r="VXM68" s="59"/>
      <c r="VXN68" s="59"/>
      <c r="VXO68" s="60"/>
      <c r="VXP68" s="60"/>
      <c r="VXQ68" s="69"/>
      <c r="VXR68" s="69"/>
      <c r="VXS68" s="69"/>
      <c r="VXT68" s="69"/>
      <c r="VXU68" s="69"/>
      <c r="VXV68" s="69"/>
      <c r="VXW68" s="69"/>
      <c r="VXX68" s="69"/>
      <c r="VXY68" s="69"/>
      <c r="VXZ68" s="69"/>
      <c r="VYA68" s="69"/>
      <c r="VYB68" s="69"/>
      <c r="VYC68" s="69"/>
      <c r="VYD68" s="69"/>
      <c r="VYE68" s="69"/>
      <c r="VYF68" s="69"/>
      <c r="VYG68" s="69"/>
      <c r="VYH68" s="69"/>
      <c r="VYI68" s="69"/>
      <c r="VYJ68" s="69"/>
      <c r="VYK68" s="69"/>
      <c r="VYL68" s="69"/>
      <c r="VYM68" s="69"/>
      <c r="VYN68" s="69"/>
      <c r="VYO68" s="70"/>
      <c r="VYP68" s="71"/>
      <c r="VYQ68" s="72"/>
      <c r="VYR68" s="68" t="s">
        <v>86</v>
      </c>
      <c r="VYS68" s="61">
        <f>SUM(VYU54:VYU66)</f>
        <v>0</v>
      </c>
      <c r="VYT68" s="61"/>
      <c r="VYU68" s="62"/>
      <c r="VYV68" s="62"/>
      <c r="VYW68" s="63"/>
      <c r="VYX68" s="63"/>
      <c r="VYY68" s="63"/>
      <c r="VYZ68" s="62"/>
      <c r="VZA68" s="64"/>
      <c r="VZB68" s="65"/>
      <c r="VZC68" s="66"/>
      <c r="VZD68" s="66"/>
      <c r="VZE68" s="66"/>
      <c r="VZF68" s="67"/>
      <c r="VZG68" s="59"/>
      <c r="VZH68" s="59"/>
      <c r="VZI68" s="59"/>
      <c r="VZJ68" s="59"/>
      <c r="VZK68" s="59"/>
      <c r="VZL68" s="59"/>
      <c r="VZM68" s="59"/>
      <c r="VZN68" s="59"/>
      <c r="VZO68" s="59"/>
      <c r="VZP68" s="59"/>
      <c r="VZQ68" s="59"/>
      <c r="VZR68" s="59"/>
      <c r="VZS68" s="59"/>
      <c r="VZT68" s="59"/>
      <c r="VZU68" s="59"/>
      <c r="VZV68" s="59"/>
      <c r="VZW68" s="59"/>
      <c r="VZX68" s="59"/>
      <c r="VZY68" s="59"/>
      <c r="VZZ68" s="59"/>
      <c r="WAA68" s="60"/>
      <c r="WAB68" s="60"/>
      <c r="WAC68" s="69"/>
      <c r="WAD68" s="69"/>
      <c r="WAE68" s="69"/>
      <c r="WAF68" s="69"/>
      <c r="WAG68" s="69"/>
      <c r="WAH68" s="69"/>
      <c r="WAI68" s="69"/>
      <c r="WAJ68" s="69"/>
      <c r="WAK68" s="69"/>
      <c r="WAL68" s="69"/>
      <c r="WAM68" s="69"/>
      <c r="WAN68" s="69"/>
      <c r="WAO68" s="69"/>
      <c r="WAP68" s="69"/>
      <c r="WAQ68" s="69"/>
      <c r="WAR68" s="69"/>
      <c r="WAS68" s="69"/>
      <c r="WAT68" s="69"/>
      <c r="WAU68" s="69"/>
      <c r="WAV68" s="69"/>
      <c r="WAW68" s="69"/>
      <c r="WAX68" s="69"/>
      <c r="WAY68" s="69"/>
      <c r="WAZ68" s="69"/>
      <c r="WBA68" s="70"/>
      <c r="WBB68" s="71"/>
      <c r="WBC68" s="72"/>
      <c r="WBD68" s="68" t="s">
        <v>86</v>
      </c>
      <c r="WBE68" s="61">
        <f>SUM(WBG54:WBG66)</f>
        <v>0</v>
      </c>
      <c r="WBF68" s="61"/>
      <c r="WBG68" s="62"/>
      <c r="WBH68" s="62"/>
      <c r="WBI68" s="63"/>
      <c r="WBJ68" s="63"/>
      <c r="WBK68" s="63"/>
      <c r="WBL68" s="62"/>
      <c r="WBM68" s="64"/>
      <c r="WBN68" s="65"/>
      <c r="WBO68" s="66"/>
      <c r="WBP68" s="66"/>
      <c r="WBQ68" s="66"/>
      <c r="WBR68" s="67"/>
      <c r="WBS68" s="59"/>
      <c r="WBT68" s="59"/>
      <c r="WBU68" s="59"/>
      <c r="WBV68" s="59"/>
      <c r="WBW68" s="59"/>
      <c r="WBX68" s="59"/>
      <c r="WBY68" s="59"/>
      <c r="WBZ68" s="59"/>
      <c r="WCA68" s="59"/>
      <c r="WCB68" s="59"/>
      <c r="WCC68" s="59"/>
      <c r="WCD68" s="59"/>
      <c r="WCE68" s="59"/>
      <c r="WCF68" s="59"/>
      <c r="WCG68" s="59"/>
      <c r="WCH68" s="59"/>
      <c r="WCI68" s="59"/>
      <c r="WCJ68" s="59"/>
      <c r="WCK68" s="59"/>
      <c r="WCL68" s="59"/>
      <c r="WCM68" s="60"/>
      <c r="WCN68" s="60"/>
      <c r="WCO68" s="69"/>
      <c r="WCP68" s="69"/>
      <c r="WCQ68" s="69"/>
      <c r="WCR68" s="69"/>
      <c r="WCS68" s="69"/>
      <c r="WCT68" s="69"/>
      <c r="WCU68" s="69"/>
      <c r="WCV68" s="69"/>
      <c r="WCW68" s="69"/>
      <c r="WCX68" s="69"/>
      <c r="WCY68" s="69"/>
      <c r="WCZ68" s="69"/>
      <c r="WDA68" s="69"/>
      <c r="WDB68" s="69"/>
      <c r="WDC68" s="69"/>
      <c r="WDD68" s="69"/>
      <c r="WDE68" s="69"/>
      <c r="WDF68" s="69"/>
      <c r="WDG68" s="69"/>
      <c r="WDH68" s="69"/>
      <c r="WDI68" s="69"/>
      <c r="WDJ68" s="69"/>
      <c r="WDK68" s="69"/>
      <c r="WDL68" s="69"/>
      <c r="WDM68" s="70"/>
      <c r="WDN68" s="71"/>
      <c r="WDO68" s="72"/>
      <c r="WDP68" s="68" t="s">
        <v>86</v>
      </c>
      <c r="WDQ68" s="61">
        <f>SUM(WDS54:WDS66)</f>
        <v>0</v>
      </c>
      <c r="WDR68" s="61"/>
      <c r="WDS68" s="62"/>
      <c r="WDT68" s="62"/>
      <c r="WDU68" s="63"/>
      <c r="WDV68" s="63"/>
      <c r="WDW68" s="63"/>
      <c r="WDX68" s="62"/>
      <c r="WDY68" s="64"/>
      <c r="WDZ68" s="65"/>
      <c r="WEA68" s="66"/>
      <c r="WEB68" s="66"/>
      <c r="WEC68" s="66"/>
      <c r="WED68" s="67"/>
      <c r="WEE68" s="59"/>
      <c r="WEF68" s="59"/>
      <c r="WEG68" s="59"/>
      <c r="WEH68" s="59"/>
      <c r="WEI68" s="59"/>
      <c r="WEJ68" s="59"/>
      <c r="WEK68" s="59"/>
      <c r="WEL68" s="59"/>
      <c r="WEM68" s="59"/>
      <c r="WEN68" s="59"/>
      <c r="WEO68" s="59"/>
      <c r="WEP68" s="59"/>
      <c r="WEQ68" s="59"/>
      <c r="WER68" s="59"/>
      <c r="WES68" s="59"/>
      <c r="WET68" s="59"/>
      <c r="WEU68" s="59"/>
      <c r="WEV68" s="59"/>
      <c r="WEW68" s="59"/>
      <c r="WEX68" s="59"/>
      <c r="WEY68" s="60"/>
      <c r="WEZ68" s="60"/>
      <c r="WFA68" s="69"/>
      <c r="WFB68" s="69"/>
      <c r="WFC68" s="69"/>
      <c r="WFD68" s="69"/>
      <c r="WFE68" s="69"/>
      <c r="WFF68" s="69"/>
      <c r="WFG68" s="69"/>
      <c r="WFH68" s="69"/>
      <c r="WFI68" s="69"/>
      <c r="WFJ68" s="69"/>
      <c r="WFK68" s="69"/>
      <c r="WFL68" s="69"/>
      <c r="WFM68" s="69"/>
      <c r="WFN68" s="69"/>
      <c r="WFO68" s="69"/>
      <c r="WFP68" s="69"/>
      <c r="WFQ68" s="69"/>
      <c r="WFR68" s="69"/>
      <c r="WFS68" s="69"/>
      <c r="WFT68" s="69"/>
      <c r="WFU68" s="69"/>
      <c r="WFV68" s="69"/>
      <c r="WFW68" s="69"/>
      <c r="WFX68" s="69"/>
      <c r="WFY68" s="70"/>
      <c r="WFZ68" s="71"/>
      <c r="WGA68" s="72"/>
      <c r="WGB68" s="68" t="s">
        <v>86</v>
      </c>
      <c r="WGC68" s="61">
        <f>SUM(WGE54:WGE66)</f>
        <v>0</v>
      </c>
      <c r="WGD68" s="61"/>
      <c r="WGE68" s="62"/>
      <c r="WGF68" s="62"/>
      <c r="WGG68" s="63"/>
      <c r="WGH68" s="63"/>
      <c r="WGI68" s="63"/>
      <c r="WGJ68" s="62"/>
      <c r="WGK68" s="64"/>
      <c r="WGL68" s="65"/>
      <c r="WGM68" s="66"/>
      <c r="WGN68" s="66"/>
      <c r="WGO68" s="66"/>
      <c r="WGP68" s="67"/>
      <c r="WGQ68" s="59"/>
      <c r="WGR68" s="59"/>
      <c r="WGS68" s="59"/>
      <c r="WGT68" s="59"/>
      <c r="WGU68" s="59"/>
      <c r="WGV68" s="59"/>
      <c r="WGW68" s="59"/>
      <c r="WGX68" s="59"/>
      <c r="WGY68" s="59"/>
      <c r="WGZ68" s="59"/>
      <c r="WHA68" s="59"/>
      <c r="WHB68" s="59"/>
      <c r="WHC68" s="59"/>
      <c r="WHD68" s="59"/>
      <c r="WHE68" s="59"/>
      <c r="WHF68" s="59"/>
      <c r="WHG68" s="59"/>
      <c r="WHH68" s="59"/>
      <c r="WHI68" s="59"/>
      <c r="WHJ68" s="59"/>
      <c r="WHK68" s="60"/>
      <c r="WHL68" s="60"/>
      <c r="WHM68" s="69"/>
      <c r="WHN68" s="69"/>
      <c r="WHO68" s="69"/>
      <c r="WHP68" s="69"/>
      <c r="WHQ68" s="69"/>
      <c r="WHR68" s="69"/>
      <c r="WHS68" s="69"/>
      <c r="WHT68" s="69"/>
      <c r="WHU68" s="69"/>
      <c r="WHV68" s="69"/>
      <c r="WHW68" s="69"/>
      <c r="WHX68" s="69"/>
      <c r="WHY68" s="69"/>
      <c r="WHZ68" s="69"/>
      <c r="WIA68" s="69"/>
      <c r="WIB68" s="69"/>
      <c r="WIC68" s="69"/>
      <c r="WID68" s="69"/>
      <c r="WIE68" s="69"/>
      <c r="WIF68" s="69"/>
      <c r="WIG68" s="69"/>
      <c r="WIH68" s="69"/>
      <c r="WII68" s="69"/>
      <c r="WIJ68" s="69"/>
      <c r="WIK68" s="70"/>
      <c r="WIL68" s="71"/>
      <c r="WIM68" s="72"/>
      <c r="WIN68" s="68" t="s">
        <v>86</v>
      </c>
      <c r="WIO68" s="61">
        <f>SUM(WIQ54:WIQ66)</f>
        <v>0</v>
      </c>
      <c r="WIP68" s="61"/>
      <c r="WIQ68" s="62"/>
      <c r="WIR68" s="62"/>
      <c r="WIS68" s="63"/>
      <c r="WIT68" s="63"/>
      <c r="WIU68" s="63"/>
      <c r="WIV68" s="62"/>
      <c r="WIW68" s="64"/>
      <c r="WIX68" s="65"/>
      <c r="WIY68" s="66"/>
      <c r="WIZ68" s="66"/>
      <c r="WJA68" s="66"/>
      <c r="WJB68" s="67"/>
      <c r="WJC68" s="59"/>
      <c r="WJD68" s="59"/>
      <c r="WJE68" s="59"/>
      <c r="WJF68" s="59"/>
      <c r="WJG68" s="59"/>
      <c r="WJH68" s="59"/>
      <c r="WJI68" s="59"/>
      <c r="WJJ68" s="59"/>
      <c r="WJK68" s="59"/>
      <c r="WJL68" s="59"/>
      <c r="WJM68" s="59"/>
      <c r="WJN68" s="59"/>
      <c r="WJO68" s="59"/>
      <c r="WJP68" s="59"/>
      <c r="WJQ68" s="59"/>
      <c r="WJR68" s="59"/>
      <c r="WJS68" s="59"/>
      <c r="WJT68" s="59"/>
      <c r="WJU68" s="59"/>
      <c r="WJV68" s="59"/>
      <c r="WJW68" s="60"/>
      <c r="WJX68" s="60"/>
      <c r="WJY68" s="69"/>
      <c r="WJZ68" s="69"/>
      <c r="WKA68" s="69"/>
      <c r="WKB68" s="69"/>
      <c r="WKC68" s="69"/>
      <c r="WKD68" s="69"/>
      <c r="WKE68" s="69"/>
      <c r="WKF68" s="69"/>
      <c r="WKG68" s="69"/>
      <c r="WKH68" s="69"/>
      <c r="WKI68" s="69"/>
      <c r="WKJ68" s="69"/>
      <c r="WKK68" s="69"/>
      <c r="WKL68" s="69"/>
      <c r="WKM68" s="69"/>
      <c r="WKN68" s="69"/>
      <c r="WKO68" s="69"/>
      <c r="WKP68" s="69"/>
      <c r="WKQ68" s="69"/>
      <c r="WKR68" s="69"/>
      <c r="WKS68" s="69"/>
      <c r="WKT68" s="69"/>
      <c r="WKU68" s="69"/>
      <c r="WKV68" s="69"/>
      <c r="WKW68" s="70"/>
      <c r="WKX68" s="71"/>
      <c r="WKY68" s="72"/>
      <c r="WKZ68" s="68" t="s">
        <v>86</v>
      </c>
      <c r="WLA68" s="61">
        <f>SUM(WLC54:WLC66)</f>
        <v>0</v>
      </c>
      <c r="WLB68" s="61"/>
      <c r="WLC68" s="62"/>
      <c r="WLD68" s="62"/>
      <c r="WLE68" s="63"/>
      <c r="WLF68" s="63"/>
      <c r="WLG68" s="63"/>
      <c r="WLH68" s="62"/>
      <c r="WLI68" s="64"/>
      <c r="WLJ68" s="65"/>
      <c r="WLK68" s="66"/>
      <c r="WLL68" s="66"/>
      <c r="WLM68" s="66"/>
      <c r="WLN68" s="67"/>
      <c r="WLO68" s="59"/>
      <c r="WLP68" s="59"/>
      <c r="WLQ68" s="59"/>
      <c r="WLR68" s="59"/>
      <c r="WLS68" s="59"/>
      <c r="WLT68" s="59"/>
      <c r="WLU68" s="59"/>
      <c r="WLV68" s="59"/>
      <c r="WLW68" s="59"/>
      <c r="WLX68" s="59"/>
      <c r="WLY68" s="59"/>
      <c r="WLZ68" s="59"/>
      <c r="WMA68" s="59"/>
      <c r="WMB68" s="59"/>
      <c r="WMC68" s="59"/>
      <c r="WMD68" s="59"/>
      <c r="WME68" s="59"/>
      <c r="WMF68" s="59"/>
      <c r="WMG68" s="59"/>
      <c r="WMH68" s="59"/>
      <c r="WMI68" s="60"/>
      <c r="WMJ68" s="60"/>
      <c r="WMK68" s="69"/>
      <c r="WML68" s="69"/>
      <c r="WMM68" s="69"/>
      <c r="WMN68" s="69"/>
      <c r="WMO68" s="69"/>
      <c r="WMP68" s="69"/>
      <c r="WMQ68" s="69"/>
      <c r="WMR68" s="69"/>
      <c r="WMS68" s="69"/>
      <c r="WMT68" s="69"/>
      <c r="WMU68" s="69"/>
      <c r="WMV68" s="69"/>
      <c r="WMW68" s="69"/>
      <c r="WMX68" s="69"/>
      <c r="WMY68" s="69"/>
      <c r="WMZ68" s="69"/>
      <c r="WNA68" s="69"/>
      <c r="WNB68" s="69"/>
      <c r="WNC68" s="69"/>
      <c r="WND68" s="69"/>
      <c r="WNE68" s="69"/>
      <c r="WNF68" s="69"/>
      <c r="WNG68" s="69"/>
      <c r="WNH68" s="69"/>
      <c r="WNI68" s="70"/>
      <c r="WNJ68" s="71"/>
      <c r="WNK68" s="72"/>
      <c r="WNL68" s="68" t="s">
        <v>86</v>
      </c>
      <c r="WNM68" s="61">
        <f>SUM(WNO54:WNO66)</f>
        <v>0</v>
      </c>
      <c r="WNN68" s="61"/>
      <c r="WNO68" s="62"/>
      <c r="WNP68" s="62"/>
      <c r="WNQ68" s="63"/>
      <c r="WNR68" s="63"/>
      <c r="WNS68" s="63"/>
      <c r="WNT68" s="62"/>
      <c r="WNU68" s="64"/>
      <c r="WNV68" s="65"/>
      <c r="WNW68" s="66"/>
      <c r="WNX68" s="66"/>
      <c r="WNY68" s="66"/>
      <c r="WNZ68" s="67"/>
      <c r="WOA68" s="59"/>
      <c r="WOB68" s="59"/>
      <c r="WOC68" s="59"/>
      <c r="WOD68" s="59"/>
      <c r="WOE68" s="59"/>
      <c r="WOF68" s="59"/>
      <c r="WOG68" s="59"/>
      <c r="WOH68" s="59"/>
      <c r="WOI68" s="59"/>
      <c r="WOJ68" s="59"/>
      <c r="WOK68" s="59"/>
      <c r="WOL68" s="59"/>
      <c r="WOM68" s="59"/>
      <c r="WON68" s="59"/>
      <c r="WOO68" s="59"/>
      <c r="WOP68" s="59"/>
      <c r="WOQ68" s="59"/>
      <c r="WOR68" s="59"/>
      <c r="WOS68" s="59"/>
      <c r="WOT68" s="59"/>
      <c r="WOU68" s="60"/>
      <c r="WOV68" s="60"/>
      <c r="WOW68" s="69"/>
      <c r="WOX68" s="69"/>
      <c r="WOY68" s="69"/>
      <c r="WOZ68" s="69"/>
      <c r="WPA68" s="69"/>
      <c r="WPB68" s="69"/>
      <c r="WPC68" s="69"/>
      <c r="WPD68" s="69"/>
      <c r="WPE68" s="69"/>
      <c r="WPF68" s="69"/>
      <c r="WPG68" s="69"/>
      <c r="WPH68" s="69"/>
      <c r="WPI68" s="69"/>
      <c r="WPJ68" s="69"/>
      <c r="WPK68" s="69"/>
      <c r="WPL68" s="69"/>
      <c r="WPM68" s="69"/>
      <c r="WPN68" s="69"/>
      <c r="WPO68" s="69"/>
      <c r="WPP68" s="69"/>
      <c r="WPQ68" s="69"/>
      <c r="WPR68" s="69"/>
      <c r="WPS68" s="69"/>
      <c r="WPT68" s="69"/>
      <c r="WPU68" s="70"/>
      <c r="WPV68" s="71"/>
      <c r="WPW68" s="72"/>
      <c r="WPX68" s="68" t="s">
        <v>86</v>
      </c>
      <c r="WPY68" s="61">
        <f>SUM(WQA54:WQA66)</f>
        <v>0</v>
      </c>
      <c r="WPZ68" s="61"/>
      <c r="WQA68" s="62"/>
      <c r="WQB68" s="62"/>
      <c r="WQC68" s="63"/>
      <c r="WQD68" s="63"/>
      <c r="WQE68" s="63"/>
      <c r="WQF68" s="62"/>
      <c r="WQG68" s="64"/>
      <c r="WQH68" s="65"/>
      <c r="WQI68" s="66"/>
      <c r="WQJ68" s="66"/>
      <c r="WQK68" s="66"/>
      <c r="WQL68" s="67"/>
      <c r="WQM68" s="59"/>
      <c r="WQN68" s="59"/>
      <c r="WQO68" s="59"/>
      <c r="WQP68" s="59"/>
      <c r="WQQ68" s="59"/>
      <c r="WQR68" s="59"/>
      <c r="WQS68" s="59"/>
      <c r="WQT68" s="59"/>
      <c r="WQU68" s="59"/>
      <c r="WQV68" s="59"/>
      <c r="WQW68" s="59"/>
      <c r="WQX68" s="59"/>
      <c r="WQY68" s="59"/>
      <c r="WQZ68" s="59"/>
      <c r="WRA68" s="59"/>
      <c r="WRB68" s="59"/>
      <c r="WRC68" s="59"/>
      <c r="WRD68" s="59"/>
      <c r="WRE68" s="59"/>
      <c r="WRF68" s="59"/>
      <c r="WRG68" s="60"/>
      <c r="WRH68" s="60"/>
      <c r="WRI68" s="69"/>
      <c r="WRJ68" s="69"/>
      <c r="WRK68" s="69"/>
      <c r="WRL68" s="69"/>
      <c r="WRM68" s="69"/>
      <c r="WRN68" s="69"/>
      <c r="WRO68" s="69"/>
      <c r="WRP68" s="69"/>
      <c r="WRQ68" s="69"/>
      <c r="WRR68" s="69"/>
      <c r="WRS68" s="69"/>
      <c r="WRT68" s="69"/>
      <c r="WRU68" s="69"/>
      <c r="WRV68" s="69"/>
      <c r="WRW68" s="69"/>
      <c r="WRX68" s="69"/>
      <c r="WRY68" s="69"/>
      <c r="WRZ68" s="69"/>
      <c r="WSA68" s="69"/>
      <c r="WSB68" s="69"/>
      <c r="WSC68" s="69"/>
      <c r="WSD68" s="69"/>
      <c r="WSE68" s="69"/>
      <c r="WSF68" s="69"/>
      <c r="WSG68" s="70"/>
      <c r="WSH68" s="71"/>
      <c r="WSI68" s="72"/>
      <c r="WSJ68" s="68" t="s">
        <v>86</v>
      </c>
      <c r="WSK68" s="61">
        <f>SUM(WSM54:WSM66)</f>
        <v>0</v>
      </c>
      <c r="WSL68" s="61"/>
      <c r="WSM68" s="62"/>
      <c r="WSN68" s="62"/>
      <c r="WSO68" s="63"/>
      <c r="WSP68" s="63"/>
      <c r="WSQ68" s="63"/>
      <c r="WSR68" s="62"/>
      <c r="WSS68" s="64"/>
      <c r="WST68" s="65"/>
      <c r="WSU68" s="66"/>
      <c r="WSV68" s="66"/>
      <c r="WSW68" s="66"/>
      <c r="WSX68" s="67"/>
      <c r="WSY68" s="59"/>
      <c r="WSZ68" s="59"/>
      <c r="WTA68" s="59"/>
      <c r="WTB68" s="59"/>
      <c r="WTC68" s="59"/>
      <c r="WTD68" s="59"/>
      <c r="WTE68" s="59"/>
      <c r="WTF68" s="59"/>
      <c r="WTG68" s="59"/>
      <c r="WTH68" s="59"/>
      <c r="WTI68" s="59"/>
      <c r="WTJ68" s="59"/>
      <c r="WTK68" s="59"/>
      <c r="WTL68" s="59"/>
      <c r="WTM68" s="59"/>
      <c r="WTN68" s="59"/>
      <c r="WTO68" s="59"/>
      <c r="WTP68" s="59"/>
      <c r="WTQ68" s="59"/>
      <c r="WTR68" s="59"/>
      <c r="WTS68" s="60"/>
      <c r="WTT68" s="60"/>
      <c r="WTU68" s="69"/>
      <c r="WTV68" s="69"/>
      <c r="WTW68" s="69"/>
      <c r="WTX68" s="69"/>
      <c r="WTY68" s="69"/>
      <c r="WTZ68" s="69"/>
      <c r="WUA68" s="69"/>
      <c r="WUB68" s="69"/>
      <c r="WUC68" s="69"/>
      <c r="WUD68" s="69"/>
      <c r="WUE68" s="69"/>
      <c r="WUF68" s="69"/>
      <c r="WUG68" s="69"/>
      <c r="WUH68" s="69"/>
      <c r="WUI68" s="69"/>
      <c r="WUJ68" s="69"/>
      <c r="WUK68" s="69"/>
      <c r="WUL68" s="69"/>
      <c r="WUM68" s="69"/>
      <c r="WUN68" s="69"/>
      <c r="WUO68" s="69"/>
      <c r="WUP68" s="69"/>
      <c r="WUQ68" s="69"/>
      <c r="WUR68" s="69"/>
      <c r="WUS68" s="70"/>
      <c r="WUT68" s="71"/>
      <c r="WUU68" s="72"/>
      <c r="WUV68" s="68" t="s">
        <v>86</v>
      </c>
      <c r="WUW68" s="61">
        <f>SUM(WUY54:WUY66)</f>
        <v>0</v>
      </c>
      <c r="WUX68" s="61"/>
      <c r="WUY68" s="62"/>
      <c r="WUZ68" s="62"/>
      <c r="WVA68" s="63"/>
      <c r="WVB68" s="63"/>
      <c r="WVC68" s="63"/>
      <c r="WVD68" s="62"/>
      <c r="WVE68" s="64"/>
      <c r="WVF68" s="65"/>
      <c r="WVG68" s="66"/>
      <c r="WVH68" s="66"/>
      <c r="WVI68" s="66"/>
      <c r="WVJ68" s="67"/>
      <c r="WVK68" s="59"/>
      <c r="WVL68" s="59"/>
      <c r="WVM68" s="59"/>
      <c r="WVN68" s="59"/>
      <c r="WVO68" s="59"/>
      <c r="WVP68" s="59"/>
      <c r="WVQ68" s="59"/>
      <c r="WVR68" s="59"/>
      <c r="WVS68" s="59"/>
      <c r="WVT68" s="59"/>
      <c r="WVU68" s="59"/>
      <c r="WVV68" s="59"/>
      <c r="WVW68" s="59"/>
      <c r="WVX68" s="59"/>
      <c r="WVY68" s="59"/>
      <c r="WVZ68" s="59"/>
      <c r="WWA68" s="59"/>
      <c r="WWB68" s="59"/>
      <c r="WWC68" s="59"/>
      <c r="WWD68" s="59"/>
      <c r="WWE68" s="60"/>
      <c r="WWF68" s="60"/>
      <c r="WWG68" s="69"/>
      <c r="WWH68" s="69"/>
      <c r="WWI68" s="69"/>
      <c r="WWJ68" s="69"/>
      <c r="WWK68" s="69"/>
      <c r="WWL68" s="69"/>
      <c r="WWM68" s="69"/>
      <c r="WWN68" s="69"/>
      <c r="WWO68" s="69"/>
      <c r="WWP68" s="69"/>
      <c r="WWQ68" s="69"/>
      <c r="WWR68" s="69"/>
      <c r="WWS68" s="69"/>
      <c r="WWT68" s="69"/>
      <c r="WWU68" s="69"/>
      <c r="WWV68" s="69"/>
      <c r="WWW68" s="69"/>
      <c r="WWX68" s="69"/>
      <c r="WWY68" s="69"/>
      <c r="WWZ68" s="69"/>
      <c r="WXA68" s="69"/>
      <c r="WXB68" s="69"/>
      <c r="WXC68" s="69"/>
      <c r="WXD68" s="69"/>
      <c r="WXE68" s="70"/>
      <c r="WXF68" s="71"/>
      <c r="WXG68" s="72"/>
      <c r="WXH68" s="68" t="s">
        <v>86</v>
      </c>
      <c r="WXI68" s="61">
        <f>SUM(WXK54:WXK66)</f>
        <v>0</v>
      </c>
      <c r="WXJ68" s="61"/>
      <c r="WXK68" s="62"/>
      <c r="WXL68" s="62"/>
      <c r="WXM68" s="63"/>
      <c r="WXN68" s="63"/>
      <c r="WXO68" s="63"/>
      <c r="WXP68" s="62"/>
      <c r="WXQ68" s="64"/>
      <c r="WXR68" s="65"/>
      <c r="WXS68" s="66"/>
      <c r="WXT68" s="66"/>
      <c r="WXU68" s="66"/>
      <c r="WXV68" s="67"/>
      <c r="WXW68" s="59"/>
      <c r="WXX68" s="59"/>
      <c r="WXY68" s="59"/>
      <c r="WXZ68" s="59"/>
      <c r="WYA68" s="59"/>
      <c r="WYB68" s="59"/>
      <c r="WYC68" s="59"/>
      <c r="WYD68" s="59"/>
      <c r="WYE68" s="59"/>
      <c r="WYF68" s="59"/>
      <c r="WYG68" s="59"/>
      <c r="WYH68" s="59"/>
      <c r="WYI68" s="59"/>
      <c r="WYJ68" s="59"/>
      <c r="WYK68" s="59"/>
      <c r="WYL68" s="59"/>
      <c r="WYM68" s="59"/>
      <c r="WYN68" s="59"/>
      <c r="WYO68" s="59"/>
      <c r="WYP68" s="59"/>
      <c r="WYQ68" s="60"/>
      <c r="WYR68" s="60"/>
      <c r="WYS68" s="69"/>
      <c r="WYT68" s="69"/>
      <c r="WYU68" s="69"/>
      <c r="WYV68" s="69"/>
      <c r="WYW68" s="69"/>
      <c r="WYX68" s="69"/>
      <c r="WYY68" s="69"/>
      <c r="WYZ68" s="69"/>
      <c r="WZA68" s="69"/>
      <c r="WZB68" s="69"/>
      <c r="WZC68" s="69"/>
      <c r="WZD68" s="69"/>
      <c r="WZE68" s="69"/>
      <c r="WZF68" s="69"/>
      <c r="WZG68" s="69"/>
      <c r="WZH68" s="69"/>
      <c r="WZI68" s="69"/>
      <c r="WZJ68" s="69"/>
      <c r="WZK68" s="69"/>
      <c r="WZL68" s="69"/>
      <c r="WZM68" s="69"/>
      <c r="WZN68" s="69"/>
      <c r="WZO68" s="69"/>
      <c r="WZP68" s="69"/>
      <c r="WZQ68" s="70"/>
      <c r="WZR68" s="71"/>
      <c r="WZS68" s="72"/>
      <c r="WZT68" s="68" t="s">
        <v>86</v>
      </c>
      <c r="WZU68" s="61">
        <f>SUM(WZW54:WZW66)</f>
        <v>0</v>
      </c>
      <c r="WZV68" s="61"/>
      <c r="WZW68" s="62"/>
      <c r="WZX68" s="62"/>
      <c r="WZY68" s="63"/>
      <c r="WZZ68" s="63"/>
      <c r="XAA68" s="63"/>
      <c r="XAB68" s="62"/>
      <c r="XAC68" s="64"/>
      <c r="XAD68" s="65"/>
      <c r="XAE68" s="66"/>
      <c r="XAF68" s="66"/>
      <c r="XAG68" s="66"/>
      <c r="XAH68" s="67"/>
      <c r="XAI68" s="59"/>
      <c r="XAJ68" s="59"/>
      <c r="XAK68" s="59"/>
      <c r="XAL68" s="59"/>
      <c r="XAM68" s="59"/>
      <c r="XAN68" s="59"/>
      <c r="XAO68" s="59"/>
      <c r="XAP68" s="59"/>
      <c r="XAQ68" s="59"/>
      <c r="XAR68" s="59"/>
      <c r="XAS68" s="59"/>
      <c r="XAT68" s="59"/>
      <c r="XAU68" s="59"/>
      <c r="XAV68" s="59"/>
      <c r="XAW68" s="59"/>
      <c r="XAX68" s="59"/>
      <c r="XAY68" s="59"/>
      <c r="XAZ68" s="59"/>
      <c r="XBA68" s="59"/>
      <c r="XBB68" s="59"/>
      <c r="XBC68" s="60"/>
      <c r="XBD68" s="60"/>
      <c r="XBE68" s="69"/>
      <c r="XBF68" s="69"/>
      <c r="XBG68" s="69"/>
      <c r="XBH68" s="69"/>
      <c r="XBI68" s="69"/>
      <c r="XBJ68" s="69"/>
      <c r="XBK68" s="69"/>
      <c r="XBL68" s="69"/>
      <c r="XBM68" s="69"/>
      <c r="XBN68" s="69"/>
      <c r="XBO68" s="69"/>
      <c r="XBP68" s="69"/>
      <c r="XBQ68" s="69"/>
      <c r="XBR68" s="69"/>
      <c r="XBS68" s="69"/>
      <c r="XBT68" s="69"/>
      <c r="XBU68" s="69"/>
      <c r="XBV68" s="69"/>
      <c r="XBW68" s="69"/>
      <c r="XBX68" s="69"/>
      <c r="XBY68" s="69"/>
      <c r="XBZ68" s="69"/>
      <c r="XCA68" s="69"/>
      <c r="XCB68" s="69"/>
      <c r="XCC68" s="70"/>
      <c r="XCD68" s="71"/>
      <c r="XCE68" s="72"/>
      <c r="XCF68" s="68" t="s">
        <v>86</v>
      </c>
      <c r="XCG68" s="61">
        <f>SUM(XCI54:XCI66)</f>
        <v>0</v>
      </c>
      <c r="XCH68" s="61"/>
      <c r="XCI68" s="62"/>
      <c r="XCJ68" s="62"/>
      <c r="XCK68" s="63"/>
      <c r="XCL68" s="63"/>
      <c r="XCM68" s="63"/>
      <c r="XCN68" s="62"/>
      <c r="XCO68" s="64"/>
      <c r="XCP68" s="65"/>
      <c r="XCQ68" s="66"/>
      <c r="XCR68" s="66"/>
      <c r="XCS68" s="66"/>
      <c r="XCT68" s="67"/>
      <c r="XCU68" s="59"/>
      <c r="XCV68" s="59"/>
      <c r="XCW68" s="59"/>
      <c r="XCX68" s="59"/>
      <c r="XCY68" s="59"/>
      <c r="XCZ68" s="59"/>
      <c r="XDA68" s="59"/>
      <c r="XDB68" s="59"/>
      <c r="XDC68" s="59"/>
      <c r="XDD68" s="59"/>
      <c r="XDE68" s="59"/>
      <c r="XDF68" s="59"/>
      <c r="XDG68" s="59"/>
      <c r="XDH68" s="59"/>
      <c r="XDI68" s="59"/>
      <c r="XDJ68" s="59"/>
      <c r="XDK68" s="59"/>
      <c r="XDL68" s="59"/>
      <c r="XDM68" s="59"/>
      <c r="XDN68" s="59"/>
      <c r="XDO68" s="60"/>
      <c r="XDP68" s="60"/>
      <c r="XDQ68" s="69"/>
      <c r="XDR68" s="69"/>
      <c r="XDS68" s="69"/>
      <c r="XDT68" s="69"/>
      <c r="XDU68" s="69"/>
      <c r="XDV68" s="69"/>
      <c r="XDW68" s="69"/>
      <c r="XDX68" s="69"/>
      <c r="XDY68" s="69"/>
      <c r="XDZ68" s="69"/>
      <c r="XEA68" s="69"/>
      <c r="XEB68" s="69"/>
      <c r="XEC68" s="69"/>
      <c r="XED68" s="69"/>
      <c r="XEE68" s="69"/>
      <c r="XEF68" s="69"/>
      <c r="XEG68" s="69"/>
      <c r="XEH68" s="69"/>
      <c r="XEI68" s="69"/>
      <c r="XEJ68" s="69"/>
      <c r="XEK68" s="69"/>
      <c r="XEL68" s="69"/>
      <c r="XEM68" s="69"/>
      <c r="XEN68" s="69"/>
      <c r="XEO68" s="70"/>
      <c r="XEP68" s="71"/>
      <c r="XEQ68" s="72"/>
    </row>
    <row r="69" spans="1:16371" ht="17.45" customHeight="1">
      <c r="A69" s="12" t="s">
        <v>109</v>
      </c>
      <c r="B69" s="209">
        <f>SUM(B6+B16+B36+B54+B62+B68)</f>
        <v>1507179000</v>
      </c>
      <c r="C69" s="209">
        <f>SUM(C6+C16+C36+C54+C62+C68)</f>
        <v>1700000000</v>
      </c>
      <c r="D69" s="209">
        <f>SUM(D6+D16+D36+D54+D62+D68)</f>
        <v>10005815230</v>
      </c>
      <c r="E69" s="210">
        <f>D69-B69-C69</f>
        <v>6798636230</v>
      </c>
      <c r="F69" s="13"/>
      <c r="G69" s="13" t="s">
        <v>110</v>
      </c>
      <c r="H69" s="209">
        <f>SUM(H6+H16+H36+H54+H62)</f>
        <v>0</v>
      </c>
      <c r="I69" s="209">
        <f>SUM(I6+I16+I36+I54+I62)</f>
        <v>41846.18</v>
      </c>
      <c r="J69" s="209">
        <f t="shared" ref="J69:AE69" si="76">SUM(J6+J16+J36+J54+J62)</f>
        <v>637837.75</v>
      </c>
      <c r="K69" s="209">
        <f t="shared" si="76"/>
        <v>1153593.1199999999</v>
      </c>
      <c r="L69" s="209">
        <f t="shared" si="76"/>
        <v>8997566.6899999995</v>
      </c>
      <c r="M69" s="209">
        <f t="shared" si="76"/>
        <v>14992922.16</v>
      </c>
      <c r="N69" s="209">
        <f>SUM(N6+N16+N36+N54+N62)</f>
        <v>0</v>
      </c>
      <c r="O69" s="209">
        <f t="shared" si="76"/>
        <v>0</v>
      </c>
      <c r="P69" s="209">
        <f t="shared" si="76"/>
        <v>0</v>
      </c>
      <c r="Q69" s="209">
        <f t="shared" si="76"/>
        <v>0</v>
      </c>
      <c r="R69" s="209">
        <f t="shared" si="76"/>
        <v>0</v>
      </c>
      <c r="S69" s="209">
        <f t="shared" si="76"/>
        <v>0</v>
      </c>
      <c r="T69" s="209">
        <f t="shared" si="76"/>
        <v>0</v>
      </c>
      <c r="U69" s="209">
        <f t="shared" si="76"/>
        <v>0</v>
      </c>
      <c r="V69" s="209">
        <f t="shared" si="76"/>
        <v>0</v>
      </c>
      <c r="W69" s="209">
        <f t="shared" si="76"/>
        <v>0</v>
      </c>
      <c r="X69" s="209">
        <f t="shared" si="76"/>
        <v>0</v>
      </c>
      <c r="Y69" s="209">
        <f t="shared" si="76"/>
        <v>0</v>
      </c>
      <c r="Z69" s="209">
        <f t="shared" si="76"/>
        <v>0</v>
      </c>
      <c r="AA69" s="209">
        <f t="shared" si="76"/>
        <v>0</v>
      </c>
      <c r="AB69" s="209">
        <f t="shared" si="76"/>
        <v>0</v>
      </c>
      <c r="AC69" s="209">
        <f t="shared" si="76"/>
        <v>0</v>
      </c>
      <c r="AD69" s="209">
        <f t="shared" si="76"/>
        <v>0</v>
      </c>
      <c r="AE69" s="209">
        <f t="shared" si="76"/>
        <v>0</v>
      </c>
      <c r="AF69" s="209">
        <f>SUM(H69:AE69)</f>
        <v>25823765.899999999</v>
      </c>
      <c r="AG69" s="209">
        <f>SUM(AG6+AG16+AG36+AG54+AG62+AG68)</f>
        <v>9979991464.1000004</v>
      </c>
      <c r="AH69" s="209">
        <f t="shared" ref="AH69:AY69" si="77">SUM(AH6+AH16+AH36+AH54+AH62+AH68)</f>
        <v>73497184.916413009</v>
      </c>
      <c r="AI69" s="209">
        <f t="shared" si="77"/>
        <v>87840111.049100012</v>
      </c>
      <c r="AJ69" s="209">
        <f t="shared" si="77"/>
        <v>149139948.20121601</v>
      </c>
      <c r="AK69" s="209">
        <f t="shared" si="77"/>
        <v>254783943.03835601</v>
      </c>
      <c r="AL69" s="209">
        <f t="shared" si="77"/>
        <v>349607757.87020499</v>
      </c>
      <c r="AM69" s="209">
        <f t="shared" si="77"/>
        <v>428282911.22611499</v>
      </c>
      <c r="AN69" s="209">
        <f t="shared" si="77"/>
        <v>607945616.17200899</v>
      </c>
      <c r="AO69" s="209">
        <f t="shared" si="77"/>
        <v>791286369.65576792</v>
      </c>
      <c r="AP69" s="209">
        <f t="shared" si="77"/>
        <v>914943576.48735297</v>
      </c>
      <c r="AQ69" s="209">
        <f t="shared" si="77"/>
        <v>1047516653.912153</v>
      </c>
      <c r="AR69" s="209">
        <f t="shared" si="77"/>
        <v>911418220.665887</v>
      </c>
      <c r="AS69" s="209">
        <f t="shared" si="77"/>
        <v>797419749.06637907</v>
      </c>
      <c r="AT69" s="209">
        <f t="shared" si="77"/>
        <v>668207528.05875206</v>
      </c>
      <c r="AU69" s="209">
        <f t="shared" si="77"/>
        <v>597606717.63113701</v>
      </c>
      <c r="AV69" s="209">
        <f t="shared" si="77"/>
        <v>583058759.95413804</v>
      </c>
      <c r="AW69" s="209">
        <f t="shared" si="77"/>
        <v>585424017.616063</v>
      </c>
      <c r="AX69" s="209">
        <f t="shared" si="77"/>
        <v>676083647.50778794</v>
      </c>
      <c r="AY69" s="209">
        <f t="shared" si="77"/>
        <v>455928751.07116795</v>
      </c>
      <c r="AZ69" s="216">
        <f>SUM(AH69:AY69)</f>
        <v>9979991464.0999985</v>
      </c>
      <c r="BA69" s="216">
        <f>AZ69+AF69</f>
        <v>10005815229.999998</v>
      </c>
      <c r="BB69" s="2"/>
    </row>
    <row r="70" spans="1:16371">
      <c r="AF70" s="37"/>
      <c r="AZ70" s="84"/>
      <c r="BA70" s="86"/>
      <c r="BB70" s="2"/>
    </row>
    <row r="71" spans="1:16371">
      <c r="B71" s="84"/>
      <c r="C71" s="84"/>
      <c r="D71" s="37"/>
      <c r="E71" s="37"/>
      <c r="F71" s="42"/>
      <c r="G71" s="42"/>
      <c r="BB71" s="2"/>
    </row>
    <row r="72" spans="1:16371">
      <c r="A72" t="s">
        <v>35</v>
      </c>
      <c r="C72" s="84"/>
      <c r="D72" s="5"/>
      <c r="E72" s="84"/>
      <c r="F72" s="43"/>
      <c r="G72" s="43"/>
      <c r="BB72" s="2"/>
    </row>
    <row r="73" spans="1:16371">
      <c r="A73" s="164" t="s">
        <v>36</v>
      </c>
      <c r="G73" s="43"/>
      <c r="AG73" s="2" t="s">
        <v>110</v>
      </c>
      <c r="BB73" s="2"/>
    </row>
    <row r="74" spans="1:16371">
      <c r="A74" s="164" t="s">
        <v>37</v>
      </c>
      <c r="BB74" s="2"/>
    </row>
    <row r="75" spans="1:16371">
      <c r="A75" s="164" t="s">
        <v>38</v>
      </c>
    </row>
    <row r="76" spans="1:16371">
      <c r="A76" s="164" t="s">
        <v>39</v>
      </c>
    </row>
    <row r="77" spans="1:16371">
      <c r="A77" s="2"/>
    </row>
    <row r="78" spans="1:16371">
      <c r="A78" s="2"/>
    </row>
    <row r="79" spans="1:16371">
      <c r="A79" s="2"/>
    </row>
  </sheetData>
  <sheetProtection algorithmName="SHA-512" hashValue="HCiqnv00BC5u0yyGI8K4vSafPcyNDIl3/KTb/S/c4tcKEfqdCI0k6Rf14q/rm4vTJk/0CgPcaj3lrz0Gn2dKxA==" saltValue="a4qwmY30E3GDUzIG9gYXcQ==" spinCount="100000" sheet="1" objects="1" scenarios="1"/>
  <mergeCells count="15">
    <mergeCell ref="AH1:BA1"/>
    <mergeCell ref="A3:A4"/>
    <mergeCell ref="D3:D4"/>
    <mergeCell ref="B3:B4"/>
    <mergeCell ref="F3:F4"/>
    <mergeCell ref="G3:G4"/>
    <mergeCell ref="C3:C4"/>
    <mergeCell ref="E3:E4"/>
    <mergeCell ref="F2:G2"/>
    <mergeCell ref="H2:K2"/>
    <mergeCell ref="AZ3:AZ4"/>
    <mergeCell ref="AF3:AF4"/>
    <mergeCell ref="BA3:BA4"/>
    <mergeCell ref="AH2:AY2"/>
    <mergeCell ref="AG3:AG4"/>
  </mergeCells>
  <conditionalFormatting sqref="AF7:AG7 AF17:AG17 AF37:AG37 HF68:IG68 BP54:CH54 AF9 AF13 AF19 AF21 AF23 AF25 AF27 AF29 AF39 AF41 AF43 AF45 AF49:AG49 AF61:AG61 AF31 AF11 H12:L14 M8:M14 N20:AF20 N22:AF22 N24:AF24 N26:AF26 N28:AF28 N44:AF44 AF53:AG53 N12:AF12 AF35:AG35 N40:AF40 N10:AF10 N30:AF30 N42:AF42 N14:AF14 N32:AF32 N46:AF46 H3:AG5 N34:AF34 AF33 N48:AF48 AF47 N58:AF58 AF57 N60:AF60 AF59 AF65:AG65 AF67:AG67 N18:AG18 AG19:AG34 N38:AG38 AG39:AG48 N50:AG52 N56:AG56 AG57:AG60 N64:AG64 N66:AG66 AH30:AJ30 M63:AY63 N6:AG6 AF15:AY15 AH31:AY35 AH66:AY67 N8:AY8 AG9:AY14 AH17:AY29 AH37:AY53 AH56:AY61 AH3:AY7 AF55:AY55">
    <cfRule type="cellIs" dxfId="197" priority="73" operator="lessThan">
      <formula>0</formula>
    </cfRule>
  </conditionalFormatting>
  <conditionalFormatting sqref="H56:L56 H17 H37 H55 H63:L64 H6:H11 N13:AE13 N19:AE19 N21:AE21 H38:L46 H61:AE61 I7:L7 J8:L11 H18:L32 N9:AE9 N11:AE11 N31:AE31 N29:AE29 N27:AE27 N25:AE25 N23:AE23 N45:AE45 N43:AE43 N41:AE41 N39:AE39 H33:AE33 H34:L34 H35:AE35 H47:AE47 H48:L52 H53:AE53 H57:AE57 H58:L58 H60:L60 H59:AE59 H66:L66 H65:AE65 H67:AE67">
    <cfRule type="cellIs" dxfId="196" priority="43" operator="lessThan">
      <formula>0</formula>
    </cfRule>
  </conditionalFormatting>
  <conditionalFormatting sqref="CI54:DJ54 EB54:FV54 GN54:IH54 IZ54:KT54 LL54:NF54 NX54:PR54 QJ54:SD54 SV54:UP54 VH54:XB54 XT54:ZN54 AAF54:ABZ54 ACR54:AEL54 AFD54:AGX54 AHP54:AJJ54 AKB54:ALV54 AMN54:AOH54 AOZ54:AQT54 ARL54:ATF54 ATX54:AVR54 AWJ54:AYD54 AYV54:BAP54 BBH54:BDB54 BDT54:BFN54 BGF54:BHZ54 BIR54:BKL54 BLD54:BMX54 BNP54:BPJ54 BQB54:BRV54 BSN54:BUH54 BUZ54:BWT54 BXL54:BZF54 BZX54:CBR54 CCJ54:CED54 CEV54:CGP54 CHH54:CJB54 CJT54:CLN54 CMF54:CNZ54 COR54:CQL54 CRD54:CSX54 CTP54:CVJ54 CWB54:CXV54 CYN54:DAH54 DAZ54:DCT54 DDL54:DFF54 DFX54:DHR54 DIJ54:DKD54 DKV54:DMP54 DNH54:DPB54 DPT54:DRN54 DSF54:DTZ54 DUR54:DWL54 DXD54:DYX54 DZP54:EBJ54 ECB54:EDV54 EEN54:EGH54 EGZ54:EIT54 EJL54:ELF54 ELX54:ENR54 EOJ54:EQD54 EQV54:ESP54 ETH54:EVB54 EVT54:EXN54 EYF54:EZZ54 FAR54:FCL54 FDD54:FEX54 FFP54:FHJ54 FIB54:FJV54 FKN54:FMH54 FMZ54:FOT54 FPL54:FRF54 FRX54:FTR54 FUJ54:FWD54 FWV54:FYP54 FZH54:GBB54 GBT54:GDN54 GEF54:GFZ54 GGR54:GIL54 GJD54:GKX54 GLP54:GNJ54 GOB54:GPV54 GQN54:GSH54 GSZ54:GUT54 GVL54:GXF54 GXX54:GZR54 HAJ54:HCD54 HCV54:HEP54 HFH54:HHB54 HHT54:HJN54 HKF54:HLZ54 HMR54:HOL54 HPD54:HQX54 HRP54:HTJ54 HUB54:HVV54 HWN54:HYH54 HYZ54:IAT54 IBL54:IDF54 IDX54:IFR54 IGJ54:IID54 IIV54:IKP54 ILH54:INB54 INT54:IPN54 IQF54:IRZ54 ISR54:IUL54 IVD54:IWX54 IXP54:IZJ54 JAB54:JBV54 JCN54:JEH54 JEZ54:JGT54 JHL54:JJF54 JJX54:JLR54 JMJ54:JOD54 JOV54:JQP54 JRH54:JTB54 JTT54:JVN54 JWF54:JXZ54 JYR54:KAL54 KBD54:KCX54 KDP54:KFJ54 KGB54:KHV54 KIN54:KKH54 KKZ54:KMT54 KNL54:KPF54 KPX54:KRR54 KSJ54:KUD54 KUV54:KWP54 KXH54:KZB54 KZT54:LBN54 LCF54:LDZ54 LER54:LGL54 LHD54:LIX54 LJP54:LLJ54 LMB54:LNV54 LON54:LQH54 LQZ54:LST54 LTL54:LVF54 LVX54:LXR54 LYJ54:MAD54 MAV54:MCP54 MDH54:MFB54 MFT54:MHN54 MIF54:MJZ54 MKR54:MML54 MND54:MOX54 MPP54:MRJ54 MSB54:MTV54 MUN54:MWH54 MWZ54:MYT54 MZL54:NBF54 NBX54:NDR54 NEJ54:NGD54 NGV54:NIP54 NJH54:NLB54 NLT54:NNN54 NOF54:NPZ54 NQR54:NSL54 NTD54:NUX54 NVP54:NXJ54 NYB54:NZV54 OAN54:OCH54 OCZ54:OET54 OFL54:OHF54 OHX54:OJR54 OKJ54:OMD54 OMV54:OOP54 OPH54:ORB54 ORT54:OTN54 OUF54:OVZ54 OWR54:OYL54 OZD54:PAX54 PBP54:PDJ54 PEB54:PFV54 PGN54:PIH54 PIZ54:PKT54 PLL54:PNF54 PNX54:PPR54 PQJ54:PSD54 PSV54:PUP54 PVH54:PXB54 PXT54:PZN54 QAF54:QBZ54 QCR54:QEL54 QFD54:QGX54 QHP54:QJJ54 QKB54:QLV54 QMN54:QOH54 QOZ54:QQT54 QRL54:QTF54 QTX54:QVR54 QWJ54:QYD54 QYV54:RAP54 RBH54:RDB54 RDT54:RFN54 RGF54:RHZ54 RIR54:RKL54 RLD54:RMX54 RNP54:RPJ54 RQB54:RRV54 RSN54:RUH54 RUZ54:RWT54 RXL54:RZF54 RZX54:SBR54 SCJ54:SED54 SEV54:SGP54 SHH54:SJB54 SJT54:SLN54 SMF54:SNZ54 SOR54:SQL54 SRD54:SSX54 STP54:SVJ54 SWB54:SXV54 SYN54:TAH54 TAZ54:TCT54 TDL54:TFF54 TFX54:THR54 TIJ54:TKD54 TKV54:TMP54 TNH54:TPB54 TPT54:TRN54 TSF54:TTZ54 TUR54:TWL54 TXD54:TYX54 TZP54:UBJ54 UCB54:UDV54 UEN54:UGH54 UGZ54:UIT54 UJL54:ULF54 ULX54:UNR54 UOJ54:UQD54 UQV54:USP54 UTH54:UVB54 UVT54:UXN54 UYF54:UZZ54 VAR54:VCL54 VDD54:VEX54 VFP54:VHJ54 VIB54:VJV54 VKN54:VMH54 VMZ54:VOT54 VPL54:VRF54 VRX54:VTR54 VUJ54:VWD54 VWV54:VYP54 VZH54:WBB54 WBT54:WDN54 WEF54:WFZ54 WGR54:WIL54 WJD54:WKX54 WLP54:WNJ54 WOB54:WPV54 WQN54:WSH54 WSZ54:WUT54 WVL54:WXF54 WXX54:WZR54">
    <cfRule type="cellIs" dxfId="195" priority="30" operator="lessThan">
      <formula>0</formula>
    </cfRule>
  </conditionalFormatting>
  <conditionalFormatting sqref="DW54:EA54 GI54:GM54 IU54:IY54 LG54:LK54 NS54:NW54 QE54:QI54 SQ54:SU54 VC54:VG54 XO54:XS54 AAA54:AAE54 ACM54:ACQ54 AEY54:AFC54 AHK54:AHO54 AJW54:AKA54 AMI54:AMM54 AOU54:AOY54 ARG54:ARK54 ATS54:ATW54 AWE54:AWI54 AYQ54:AYU54 BBC54:BBG54 BDO54:BDS54 BGA54:BGE54 BIM54:BIQ54 BKY54:BLC54 BNK54:BNO54 BPW54:BQA54 BSI54:BSM54 BUU54:BUY54 BXG54:BXK54 BZS54:BZW54 CCE54:CCI54 CEQ54:CEU54 CHC54:CHG54 CJO54:CJS54 CMA54:CME54 COM54:COQ54 CQY54:CRC54 CTK54:CTO54 CVW54:CWA54 CYI54:CYM54 DAU54:DAY54 DDG54:DDK54 DFS54:DFW54 DIE54:DII54 DKQ54:DKU54 DNC54:DNG54 DPO54:DPS54 DSA54:DSE54 DUM54:DUQ54 DWY54:DXC54 DZK54:DZO54 EBW54:ECA54 EEI54:EEM54 EGU54:EGY54 EJG54:EJK54 ELS54:ELW54 EOE54:EOI54 EQQ54:EQU54 ETC54:ETG54 EVO54:EVS54 EYA54:EYE54 FAM54:FAQ54 FCY54:FDC54 FFK54:FFO54 FHW54:FIA54 FKI54:FKM54 FMU54:FMY54 FPG54:FPK54 FRS54:FRW54 FUE54:FUI54 FWQ54:FWU54 FZC54:FZG54 GBO54:GBS54 GEA54:GEE54 GGM54:GGQ54 GIY54:GJC54 GLK54:GLO54 GNW54:GOA54 GQI54:GQM54 GSU54:GSY54 GVG54:GVK54 GXS54:GXW54 HAE54:HAI54 HCQ54:HCU54 HFC54:HFG54 HHO54:HHS54 HKA54:HKE54 HMM54:HMQ54 HOY54:HPC54 HRK54:HRO54 HTW54:HUA54 HWI54:HWM54 HYU54:HYY54 IBG54:IBK54 IDS54:IDW54 IGE54:IGI54 IIQ54:IIU54 ILC54:ILG54 INO54:INS54 IQA54:IQE54 ISM54:ISQ54 IUY54:IVC54 IXK54:IXO54 IZW54:JAA54 JCI54:JCM54 JEU54:JEY54 JHG54:JHK54 JJS54:JJW54 JME54:JMI54 JOQ54:JOU54 JRC54:JRG54 JTO54:JTS54 JWA54:JWE54 JYM54:JYQ54 KAY54:KBC54 KDK54:KDO54 KFW54:KGA54 KII54:KIM54 KKU54:KKY54 KNG54:KNK54 KPS54:KPW54 KSE54:KSI54 KUQ54:KUU54 KXC54:KXG54 KZO54:KZS54 LCA54:LCE54 LEM54:LEQ54 LGY54:LHC54 LJK54:LJO54 LLW54:LMA54 LOI54:LOM54 LQU54:LQY54 LTG54:LTK54 LVS54:LVW54 LYE54:LYI54 MAQ54:MAU54 MDC54:MDG54 MFO54:MFS54 MIA54:MIE54 MKM54:MKQ54 MMY54:MNC54 MPK54:MPO54 MRW54:MSA54 MUI54:MUM54 MWU54:MWY54 MZG54:MZK54 NBS54:NBW54 NEE54:NEI54 NGQ54:NGU54 NJC54:NJG54 NLO54:NLS54 NOA54:NOE54 NQM54:NQQ54 NSY54:NTC54 NVK54:NVO54 NXW54:NYA54 OAI54:OAM54 OCU54:OCY54 OFG54:OFK54 OHS54:OHW54 OKE54:OKI54 OMQ54:OMU54 OPC54:OPG54 ORO54:ORS54 OUA54:OUE54 OWM54:OWQ54 OYY54:OZC54 PBK54:PBO54 PDW54:PEA54 PGI54:PGM54 PIU54:PIY54 PLG54:PLK54 PNS54:PNW54 PQE54:PQI54 PSQ54:PSU54 PVC54:PVG54 PXO54:PXS54 QAA54:QAE54 QCM54:QCQ54 QEY54:QFC54 QHK54:QHO54 QJW54:QKA54 QMI54:QMM54 QOU54:QOY54 QRG54:QRK54 QTS54:QTW54 QWE54:QWI54 QYQ54:QYU54 RBC54:RBG54 RDO54:RDS54 RGA54:RGE54 RIM54:RIQ54 RKY54:RLC54 RNK54:RNO54 RPW54:RQA54 RSI54:RSM54 RUU54:RUY54 RXG54:RXK54 RZS54:RZW54 SCE54:SCI54 SEQ54:SEU54 SHC54:SHG54 SJO54:SJS54 SMA54:SME54 SOM54:SOQ54 SQY54:SRC54 STK54:STO54 SVW54:SWA54 SYI54:SYM54 TAU54:TAY54 TDG54:TDK54 TFS54:TFW54 TIE54:TII54 TKQ54:TKU54 TNC54:TNG54 TPO54:TPS54 TSA54:TSE54 TUM54:TUQ54 TWY54:TXC54 TZK54:TZO54 UBW54:UCA54 UEI54:UEM54 UGU54:UGY54 UJG54:UJK54 ULS54:ULW54 UOE54:UOI54 UQQ54:UQU54 UTC54:UTG54 UVO54:UVS54 UYA54:UYE54 VAM54:VAQ54 VCY54:VDC54 VFK54:VFO54 VHW54:VIA54 VKI54:VKM54 VMU54:VMY54 VPG54:VPK54 VRS54:VRW54 VUE54:VUI54 VWQ54:VWU54 VZC54:VZG54 WBO54:WBS54 WEA54:WEE54 WGM54:WGQ54 WIY54:WJC54 WLK54:WLO54 WNW54:WOA54 WQI54:WQM54 WSU54:WSY54 WVG54:WVK54 WXS54:WXW54">
    <cfRule type="cellIs" dxfId="194" priority="27" operator="lessThan">
      <formula>0</formula>
    </cfRule>
  </conditionalFormatting>
  <conditionalFormatting sqref="M7:AE7">
    <cfRule type="cellIs" dxfId="193" priority="26" operator="lessThan">
      <formula>0</formula>
    </cfRule>
  </conditionalFormatting>
  <conditionalFormatting sqref="I17:AE17 I37:AE37 I55:AE55">
    <cfRule type="cellIs" dxfId="192" priority="25" operator="lessThan">
      <formula>0</formula>
    </cfRule>
  </conditionalFormatting>
  <conditionalFormatting sqref="HH62:II62 JA62:KU62 LM62:NG62 NY62:PS62 QK62:SE62 SW62:UQ62 VI62:XC62 XU62:ZO62 AAG62:ACA62 ACS62:AEM62 AFE62:AGY62 AHQ62:AJK62 AKC62:ALW62 AMO62:AOI62 APA62:AQU62 ARM62:ATG62 ATY62:AVS62 AWK62:AYE62 AYW62:BAQ62 BBI62:BDC62 BDU62:BFO62 BGG62:BIA62 BIS62:BKM62 BLE62:BMY62 BNQ62:BPK62 BQC62:BRW62 BSO62:BUI62 BVA62:BWU62 BXM62:BZG62 BZY62:CBS62 CCK62:CEE62 CEW62:CGQ62 CHI62:CJC62 CJU62:CLO62 CMG62:COA62 COS62:CQM62 CRE62:CSY62 CTQ62:CVK62 CWC62:CXW62 CYO62:DAI62 DBA62:DCU62 DDM62:DFG62 DFY62:DHS62 DIK62:DKE62 DKW62:DMQ62 DNI62:DPC62 DPU62:DRO62 DSG62:DUA62 DUS62:DWM62 DXE62:DYY62 DZQ62:EBK62 ECC62:EDW62 EEO62:EGI62 EHA62:EIU62 EJM62:ELG62 ELY62:ENS62 EOK62:EQE62 EQW62:ESQ62 ETI62:EVC62 EVU62:EXO62 EYG62:FAA62 FAS62:FCM62 FDE62:FEY62 FFQ62:FHK62 FIC62:FJW62 FKO62:FMI62 FNA62:FOU62 FPM62:FRG62 FRY62:FTS62 FUK62:FWE62 FWW62:FYQ62 FZI62:GBC62 GBU62:GDO62 GEG62:GGA62 GGS62:GIM62 GJE62:GKY62 GLQ62:GNK62 GOC62:GPW62 GQO62:GSI62 GTA62:GUU62 GVM62:GXG62 GXY62:GZS62 HAK62:HCE62 HCW62:HEQ62 HFI62:HHC62 HHU62:HJO62 HKG62:HMA62 HMS62:HOM62 HPE62:HQY62 HRQ62:HTK62 HUC62:HVW62 HWO62:HYI62 HZA62:IAU62 IBM62:IDG62 IDY62:IFS62 IGK62:IIE62 IIW62:IKQ62 ILI62:INC62 INU62:IPO62 IQG62:ISA62 ISS62:IUM62 IVE62:IWY62 IXQ62:IZK62 JAC62:JBW62 JCO62:JEI62 JFA62:JGU62 JHM62:JJG62 JJY62:JLS62 JMK62:JOE62 JOW62:JQQ62 JRI62:JTC62 JTU62:JVO62 JWG62:JYA62 JYS62:KAM62 KBE62:KCY62 KDQ62:KFK62 KGC62:KHW62 KIO62:KKI62 KLA62:KMU62 KNM62:KPG62 KPY62:KRS62 KSK62:KUE62 KUW62:KWQ62 KXI62:KZC62 KZU62:LBO62 LCG62:LEA62 LES62:LGM62 LHE62:LIY62 LJQ62:LLK62 LMC62:LNW62 LOO62:LQI62 LRA62:LSU62 LTM62:LVG62 LVY62:LXS62 LYK62:MAE62 MAW62:MCQ62 MDI62:MFC62 MFU62:MHO62 MIG62:MKA62 MKS62:MMM62 MNE62:MOY62 MPQ62:MRK62 MSC62:MTW62 MUO62:MWI62 MXA62:MYU62 MZM62:NBG62 NBY62:NDS62 NEK62:NGE62 NGW62:NIQ62 NJI62:NLC62 NLU62:NNO62 NOG62:NQA62 NQS62:NSM62 NTE62:NUY62 NVQ62:NXK62 NYC62:NZW62 OAO62:OCI62 ODA62:OEU62 OFM62:OHG62 OHY62:OJS62 OKK62:OME62 OMW62:OOQ62 OPI62:ORC62 ORU62:OTO62 OUG62:OWA62 OWS62:OYM62 OZE62:PAY62 PBQ62:PDK62 PEC62:PFW62 PGO62:PII62 PJA62:PKU62 PLM62:PNG62 PNY62:PPS62 PQK62:PSE62 PSW62:PUQ62 PVI62:PXC62 PXU62:PZO62 QAG62:QCA62 QCS62:QEM62 QFE62:QGY62 QHQ62:QJK62 QKC62:QLW62 QMO62:QOI62 QPA62:QQU62 QRM62:QTG62 QTY62:QVS62 QWK62:QYE62 QYW62:RAQ62 RBI62:RDC62 RDU62:RFO62 RGG62:RIA62 RIS62:RKM62 RLE62:RMY62 RNQ62:RPK62 RQC62:RRW62 RSO62:RUI62 RVA62:RWU62 RXM62:RZG62 RZY62:SBS62 SCK62:SEE62 SEW62:SGQ62 SHI62:SJC62 SJU62:SLO62 SMG62:SOA62 SOS62:SQM62 SRE62:SSY62 STQ62:SVK62 SWC62:SXW62 SYO62:TAI62 TBA62:TCU62 TDM62:TFG62 TFY62:THS62 TIK62:TKE62 TKW62:TMQ62 TNI62:TPC62 TPU62:TRO62 TSG62:TUA62 TUS62:TWM62 TXE62:TYY62 TZQ62:UBK62 UCC62:UDW62 UEO62:UGI62 UHA62:UIU62 UJM62:ULG62 ULY62:UNS62 UOK62:UQE62 UQW62:USQ62 UTI62:UVC62 UVU62:UXO62 UYG62:VAA62 VAS62:VCM62 VDE62:VEY62 VFQ62:VHK62 VIC62:VJW62 VKO62:VMI62 VNA62:VOU62 VPM62:VRG62 VRY62:VTS62 VUK62:VWE62 VWW62:VYQ62 VZI62:WBC62 WBU62:WDO62 WEG62:WGA62 WGS62:WIM62 WJE62:WKY62 WLQ62:WNK62 WOC62:WPW62 WQO62:WSI62 WTA62:WUU62 WVM62:WXG62 WXY62:WZS62 XAK62:XCE62 XCW62:XEQ62">
    <cfRule type="cellIs" dxfId="191" priority="24" operator="lessThan">
      <formula>0</formula>
    </cfRule>
  </conditionalFormatting>
  <conditionalFormatting sqref="IV62:IZ62 LH62:LL62 NT62:NX62 QF62:QJ62 SR62:SV62 VD62:VH62 XP62:XT62 AAB62:AAF62 ACN62:ACR62 AEZ62:AFD62 AHL62:AHP62 AJX62:AKB62 AMJ62:AMN62 AOV62:AOZ62 ARH62:ARL62 ATT62:ATX62 AWF62:AWJ62 AYR62:AYV62 BBD62:BBH62 BDP62:BDT62 BGB62:BGF62 BIN62:BIR62 BKZ62:BLD62 BNL62:BNP62 BPX62:BQB62 BSJ62:BSN62 BUV62:BUZ62 BXH62:BXL62 BZT62:BZX62 CCF62:CCJ62 CER62:CEV62 CHD62:CHH62 CJP62:CJT62 CMB62:CMF62 CON62:COR62 CQZ62:CRD62 CTL62:CTP62 CVX62:CWB62 CYJ62:CYN62 DAV62:DAZ62 DDH62:DDL62 DFT62:DFX62 DIF62:DIJ62 DKR62:DKV62 DND62:DNH62 DPP62:DPT62 DSB62:DSF62 DUN62:DUR62 DWZ62:DXD62 DZL62:DZP62 EBX62:ECB62 EEJ62:EEN62 EGV62:EGZ62 EJH62:EJL62 ELT62:ELX62 EOF62:EOJ62 EQR62:EQV62 ETD62:ETH62 EVP62:EVT62 EYB62:EYF62 FAN62:FAR62 FCZ62:FDD62 FFL62:FFP62 FHX62:FIB62 FKJ62:FKN62 FMV62:FMZ62 FPH62:FPL62 FRT62:FRX62 FUF62:FUJ62 FWR62:FWV62 FZD62:FZH62 GBP62:GBT62 GEB62:GEF62 GGN62:GGR62 GIZ62:GJD62 GLL62:GLP62 GNX62:GOB62 GQJ62:GQN62 GSV62:GSZ62 GVH62:GVL62 GXT62:GXX62 HAF62:HAJ62 HCR62:HCV62 HFD62:HFH62 HHP62:HHT62 HKB62:HKF62 HMN62:HMR62 HOZ62:HPD62 HRL62:HRP62 HTX62:HUB62 HWJ62:HWN62 HYV62:HYZ62 IBH62:IBL62 IDT62:IDX62 IGF62:IGJ62 IIR62:IIV62 ILD62:ILH62 INP62:INT62 IQB62:IQF62 ISN62:ISR62 IUZ62:IVD62 IXL62:IXP62 IZX62:JAB62 JCJ62:JCN62 JEV62:JEZ62 JHH62:JHL62 JJT62:JJX62 JMF62:JMJ62 JOR62:JOV62 JRD62:JRH62 JTP62:JTT62 JWB62:JWF62 JYN62:JYR62 KAZ62:KBD62 KDL62:KDP62 KFX62:KGB62 KIJ62:KIN62 KKV62:KKZ62 KNH62:KNL62 KPT62:KPX62 KSF62:KSJ62 KUR62:KUV62 KXD62:KXH62 KZP62:KZT62 LCB62:LCF62 LEN62:LER62 LGZ62:LHD62 LJL62:LJP62 LLX62:LMB62 LOJ62:LON62 LQV62:LQZ62 LTH62:LTL62 LVT62:LVX62 LYF62:LYJ62 MAR62:MAV62 MDD62:MDH62 MFP62:MFT62 MIB62:MIF62 MKN62:MKR62 MMZ62:MND62 MPL62:MPP62 MRX62:MSB62 MUJ62:MUN62 MWV62:MWZ62 MZH62:MZL62 NBT62:NBX62 NEF62:NEJ62 NGR62:NGV62 NJD62:NJH62 NLP62:NLT62 NOB62:NOF62 NQN62:NQR62 NSZ62:NTD62 NVL62:NVP62 NXX62:NYB62 OAJ62:OAN62 OCV62:OCZ62 OFH62:OFL62 OHT62:OHX62 OKF62:OKJ62 OMR62:OMV62 OPD62:OPH62 ORP62:ORT62 OUB62:OUF62 OWN62:OWR62 OYZ62:OZD62 PBL62:PBP62 PDX62:PEB62 PGJ62:PGN62 PIV62:PIZ62 PLH62:PLL62 PNT62:PNX62 PQF62:PQJ62 PSR62:PSV62 PVD62:PVH62 PXP62:PXT62 QAB62:QAF62 QCN62:QCR62 QEZ62:QFD62 QHL62:QHP62 QJX62:QKB62 QMJ62:QMN62 QOV62:QOZ62 QRH62:QRL62 QTT62:QTX62 QWF62:QWJ62 QYR62:QYV62 RBD62:RBH62 RDP62:RDT62 RGB62:RGF62 RIN62:RIR62 RKZ62:RLD62 RNL62:RNP62 RPX62:RQB62 RSJ62:RSN62 RUV62:RUZ62 RXH62:RXL62 RZT62:RZX62 SCF62:SCJ62 SER62:SEV62 SHD62:SHH62 SJP62:SJT62 SMB62:SMF62 SON62:SOR62 SQZ62:SRD62 STL62:STP62 SVX62:SWB62 SYJ62:SYN62 TAV62:TAZ62 TDH62:TDL62 TFT62:TFX62 TIF62:TIJ62 TKR62:TKV62 TND62:TNH62 TPP62:TPT62 TSB62:TSF62 TUN62:TUR62 TWZ62:TXD62 TZL62:TZP62 UBX62:UCB62 UEJ62:UEN62 UGV62:UGZ62 UJH62:UJL62 ULT62:ULX62 UOF62:UOJ62 UQR62:UQV62 UTD62:UTH62 UVP62:UVT62 UYB62:UYF62 VAN62:VAR62 VCZ62:VDD62 VFL62:VFP62 VHX62:VIB62 VKJ62:VKN62 VMV62:VMZ62 VPH62:VPL62 VRT62:VRX62 VUF62:VUJ62 VWR62:VWV62 VZD62:VZH62 WBP62:WBT62 WEB62:WEF62 WGN62:WGR62 WIZ62:WJD62 WLL62:WLP62 WNX62:WOB62 WQJ62:WQN62 WSV62:WSZ62 WVH62:WVL62 WXT62:WXX62 XAF62:XAJ62 XCR62:XCV62">
    <cfRule type="cellIs" dxfId="190" priority="23" operator="lessThan">
      <formula>0</formula>
    </cfRule>
  </conditionalFormatting>
  <conditionalFormatting sqref="IY68:KS68 LK68:NE68 NW68:PQ68 QI68:SC68 SU68:UO68 VG68:XA68 XS68:ZM68 AAE68:ABY68 ACQ68:AEK68 AFC68:AGW68 AHO68:AJI68 AKA68:ALU68 AMM68:AOG68 AOY68:AQS68 ARK68:ATE68 ATW68:AVQ68 AWI68:AYC68 AYU68:BAO68 BBG68:BDA68 BDS68:BFM68 BGE68:BHY68 BIQ68:BKK68 BLC68:BMW68 BNO68:BPI68 BQA68:BRU68 BSM68:BUG68 BUY68:BWS68 BXK68:BZE68 BZW68:CBQ68 CCI68:CEC68 CEU68:CGO68 CHG68:CJA68 CJS68:CLM68 CME68:CNY68 COQ68:CQK68 CRC68:CSW68 CTO68:CVI68 CWA68:CXU68 CYM68:DAG68 DAY68:DCS68 DDK68:DFE68 DFW68:DHQ68 DII68:DKC68 DKU68:DMO68 DNG68:DPA68 DPS68:DRM68 DSE68:DTY68 DUQ68:DWK68 DXC68:DYW68 DZO68:EBI68 ECA68:EDU68 EEM68:EGG68 EGY68:EIS68 EJK68:ELE68 ELW68:ENQ68 EOI68:EQC68 EQU68:ESO68 ETG68:EVA68 EVS68:EXM68 EYE68:EZY68 FAQ68:FCK68 FDC68:FEW68 FFO68:FHI68 FIA68:FJU68 FKM68:FMG68 FMY68:FOS68 FPK68:FRE68 FRW68:FTQ68 FUI68:FWC68 FWU68:FYO68 FZG68:GBA68 GBS68:GDM68 GEE68:GFY68 GGQ68:GIK68 GJC68:GKW68 GLO68:GNI68 GOA68:GPU68 GQM68:GSG68 GSY68:GUS68 GVK68:GXE68 GXW68:GZQ68 HAI68:HCC68 HCU68:HEO68 HFG68:HHA68 HHS68:HJM68 HKE68:HLY68 HMQ68:HOK68 HPC68:HQW68 HRO68:HTI68 HUA68:HVU68 HWM68:HYG68 HYY68:IAS68 IBK68:IDE68 IDW68:IFQ68 IGI68:IIC68 IIU68:IKO68 ILG68:INA68 INS68:IPM68 IQE68:IRY68 ISQ68:IUK68 IVC68:IWW68 IXO68:IZI68 JAA68:JBU68 JCM68:JEG68 JEY68:JGS68 JHK68:JJE68 JJW68:JLQ68 JMI68:JOC68 JOU68:JQO68 JRG68:JTA68 JTS68:JVM68 JWE68:JXY68 JYQ68:KAK68 KBC68:KCW68 KDO68:KFI68 KGA68:KHU68 KIM68:KKG68 KKY68:KMS68 KNK68:KPE68 KPW68:KRQ68 KSI68:KUC68 KUU68:KWO68 KXG68:KZA68 KZS68:LBM68 LCE68:LDY68 LEQ68:LGK68 LHC68:LIW68 LJO68:LLI68 LMA68:LNU68 LOM68:LQG68 LQY68:LSS68 LTK68:LVE68 LVW68:LXQ68 LYI68:MAC68 MAU68:MCO68 MDG68:MFA68 MFS68:MHM68 MIE68:MJY68 MKQ68:MMK68 MNC68:MOW68 MPO68:MRI68 MSA68:MTU68 MUM68:MWG68 MWY68:MYS68 MZK68:NBE68 NBW68:NDQ68 NEI68:NGC68 NGU68:NIO68 NJG68:NLA68 NLS68:NNM68 NOE68:NPY68 NQQ68:NSK68 NTC68:NUW68 NVO68:NXI68 NYA68:NZU68 OAM68:OCG68 OCY68:OES68 OFK68:OHE68 OHW68:OJQ68 OKI68:OMC68 OMU68:OOO68 OPG68:ORA68 ORS68:OTM68 OUE68:OVY68 OWQ68:OYK68 OZC68:PAW68 PBO68:PDI68 PEA68:PFU68 PGM68:PIG68 PIY68:PKS68 PLK68:PNE68 PNW68:PPQ68 PQI68:PSC68 PSU68:PUO68 PVG68:PXA68 PXS68:PZM68 QAE68:QBY68 QCQ68:QEK68 QFC68:QGW68 QHO68:QJI68 QKA68:QLU68 QMM68:QOG68 QOY68:QQS68 QRK68:QTE68 QTW68:QVQ68 QWI68:QYC68 QYU68:RAO68 RBG68:RDA68 RDS68:RFM68 RGE68:RHY68 RIQ68:RKK68 RLC68:RMW68 RNO68:RPI68 RQA68:RRU68 RSM68:RUG68 RUY68:RWS68 RXK68:RZE68 RZW68:SBQ68 SCI68:SEC68 SEU68:SGO68 SHG68:SJA68 SJS68:SLM68 SME68:SNY68 SOQ68:SQK68 SRC68:SSW68 STO68:SVI68 SWA68:SXU68 SYM68:TAG68 TAY68:TCS68 TDK68:TFE68 TFW68:THQ68 TII68:TKC68 TKU68:TMO68 TNG68:TPA68 TPS68:TRM68 TSE68:TTY68 TUQ68:TWK68 TXC68:TYW68 TZO68:UBI68 UCA68:UDU68 UEM68:UGG68 UGY68:UIS68 UJK68:ULE68 ULW68:UNQ68 UOI68:UQC68 UQU68:USO68 UTG68:UVA68 UVS68:UXM68 UYE68:UZY68 VAQ68:VCK68 VDC68:VEW68 VFO68:VHI68 VIA68:VJU68 VKM68:VMG68 VMY68:VOS68 VPK68:VRE68 VRW68:VTQ68 VUI68:VWC68 VWU68:VYO68 VZG68:WBA68 WBS68:WDM68 WEE68:WFY68 WGQ68:WIK68 WJC68:WKW68 WLO68:WNI68 WOA68:WPU68 WQM68:WSG68 WSY68:WUS68 WVK68:WXE68 WXW68:WZQ68 XAI68:XCC68 XCU68:XEO68">
    <cfRule type="cellIs" dxfId="189" priority="22" operator="lessThan">
      <formula>0</formula>
    </cfRule>
  </conditionalFormatting>
  <conditionalFormatting sqref="BK54:BO54 IT68:IX68 LF68:LJ68 NR68:NV68 QD68:QH68 SP68:ST68 VB68:VF68 XN68:XR68 ZZ68:AAD68 ACL68:ACP68 AEX68:AFB68 AHJ68:AHN68 AJV68:AJZ68 AMH68:AML68 AOT68:AOX68 ARF68:ARJ68 ATR68:ATV68 AWD68:AWH68 AYP68:AYT68 BBB68:BBF68 BDN68:BDR68 BFZ68:BGD68 BIL68:BIP68 BKX68:BLB68 BNJ68:BNN68 BPV68:BPZ68 BSH68:BSL68 BUT68:BUX68 BXF68:BXJ68 BZR68:BZV68 CCD68:CCH68 CEP68:CET68 CHB68:CHF68 CJN68:CJR68 CLZ68:CMD68 COL68:COP68 CQX68:CRB68 CTJ68:CTN68 CVV68:CVZ68 CYH68:CYL68 DAT68:DAX68 DDF68:DDJ68 DFR68:DFV68 DID68:DIH68 DKP68:DKT68 DNB68:DNF68 DPN68:DPR68 DRZ68:DSD68 DUL68:DUP68 DWX68:DXB68 DZJ68:DZN68 EBV68:EBZ68 EEH68:EEL68 EGT68:EGX68 EJF68:EJJ68 ELR68:ELV68 EOD68:EOH68 EQP68:EQT68 ETB68:ETF68 EVN68:EVR68 EXZ68:EYD68 FAL68:FAP68 FCX68:FDB68 FFJ68:FFN68 FHV68:FHZ68 FKH68:FKL68 FMT68:FMX68 FPF68:FPJ68 FRR68:FRV68 FUD68:FUH68 FWP68:FWT68 FZB68:FZF68 GBN68:GBR68 GDZ68:GED68 GGL68:GGP68 GIX68:GJB68 GLJ68:GLN68 GNV68:GNZ68 GQH68:GQL68 GST68:GSX68 GVF68:GVJ68 GXR68:GXV68 HAD68:HAH68 HCP68:HCT68 HFB68:HFF68 HHN68:HHR68 HJZ68:HKD68 HML68:HMP68 HOX68:HPB68 HRJ68:HRN68 HTV68:HTZ68 HWH68:HWL68 HYT68:HYX68 IBF68:IBJ68 IDR68:IDV68 IGD68:IGH68 IIP68:IIT68 ILB68:ILF68 INN68:INR68 IPZ68:IQD68 ISL68:ISP68 IUX68:IVB68 IXJ68:IXN68 IZV68:IZZ68 JCH68:JCL68 JET68:JEX68 JHF68:JHJ68 JJR68:JJV68 JMD68:JMH68 JOP68:JOT68 JRB68:JRF68 JTN68:JTR68 JVZ68:JWD68 JYL68:JYP68 KAX68:KBB68 KDJ68:KDN68 KFV68:KFZ68 KIH68:KIL68 KKT68:KKX68 KNF68:KNJ68 KPR68:KPV68 KSD68:KSH68 KUP68:KUT68 KXB68:KXF68 KZN68:KZR68 LBZ68:LCD68 LEL68:LEP68 LGX68:LHB68 LJJ68:LJN68 LLV68:LLZ68 LOH68:LOL68 LQT68:LQX68 LTF68:LTJ68 LVR68:LVV68 LYD68:LYH68 MAP68:MAT68 MDB68:MDF68 MFN68:MFR68 MHZ68:MID68 MKL68:MKP68 MMX68:MNB68 MPJ68:MPN68 MRV68:MRZ68 MUH68:MUL68 MWT68:MWX68 MZF68:MZJ68 NBR68:NBV68 NED68:NEH68 NGP68:NGT68 NJB68:NJF68 NLN68:NLR68 NNZ68:NOD68 NQL68:NQP68 NSX68:NTB68 NVJ68:NVN68 NXV68:NXZ68 OAH68:OAL68 OCT68:OCX68 OFF68:OFJ68 OHR68:OHV68 OKD68:OKH68 OMP68:OMT68 OPB68:OPF68 ORN68:ORR68 OTZ68:OUD68 OWL68:OWP68 OYX68:OZB68 PBJ68:PBN68 PDV68:PDZ68 PGH68:PGL68 PIT68:PIX68 PLF68:PLJ68 PNR68:PNV68 PQD68:PQH68 PSP68:PST68 PVB68:PVF68 PXN68:PXR68 PZZ68:QAD68 QCL68:QCP68 QEX68:QFB68 QHJ68:QHN68 QJV68:QJZ68 QMH68:QML68 QOT68:QOX68 QRF68:QRJ68 QTR68:QTV68 QWD68:QWH68 QYP68:QYT68 RBB68:RBF68 RDN68:RDR68 RFZ68:RGD68 RIL68:RIP68 RKX68:RLB68 RNJ68:RNN68 RPV68:RPZ68 RSH68:RSL68 RUT68:RUX68 RXF68:RXJ68 RZR68:RZV68 SCD68:SCH68 SEP68:SET68 SHB68:SHF68 SJN68:SJR68 SLZ68:SMD68 SOL68:SOP68 SQX68:SRB68 STJ68:STN68 SVV68:SVZ68 SYH68:SYL68 TAT68:TAX68 TDF68:TDJ68 TFR68:TFV68 TID68:TIH68 TKP68:TKT68 TNB68:TNF68 TPN68:TPR68 TRZ68:TSD68 TUL68:TUP68 TWX68:TXB68 TZJ68:TZN68 UBV68:UBZ68 UEH68:UEL68 UGT68:UGX68 UJF68:UJJ68 ULR68:ULV68 UOD68:UOH68 UQP68:UQT68 UTB68:UTF68 UVN68:UVR68 UXZ68:UYD68 VAL68:VAP68 VCX68:VDB68 VFJ68:VFN68 VHV68:VHZ68 VKH68:VKL68 VMT68:VMX68 VPF68:VPJ68 VRR68:VRV68 VUD68:VUH68 VWP68:VWT68 VZB68:VZF68 WBN68:WBR68 WDZ68:WED68 WGL68:WGP68 WIX68:WJB68 WLJ68:WLN68 WNV68:WNZ68 WQH68:WQL68 WST68:WSX68 WVF68:WVJ68 WXR68:WXV68 XAD68:XAH68 XCP68:XCT68">
    <cfRule type="cellIs" dxfId="188" priority="21" operator="lessThan">
      <formula>0</formula>
    </cfRule>
  </conditionalFormatting>
  <conditionalFormatting sqref="I6:M6">
    <cfRule type="cellIs" dxfId="187" priority="8" operator="lessThan">
      <formula>0</formula>
    </cfRule>
  </conditionalFormatting>
  <conditionalFormatting sqref="M18:M32 M34">
    <cfRule type="cellIs" dxfId="186" priority="6" operator="lessThan">
      <formula>0</formula>
    </cfRule>
  </conditionalFormatting>
  <conditionalFormatting sqref="I8:I11">
    <cfRule type="cellIs" dxfId="185" priority="11" operator="lessThan">
      <formula>0</formula>
    </cfRule>
  </conditionalFormatting>
  <conditionalFormatting sqref="AH64:AY65">
    <cfRule type="cellIs" dxfId="184" priority="9" operator="lessThan">
      <formula>0</formula>
    </cfRule>
  </conditionalFormatting>
  <conditionalFormatting sqref="M38:M46 M48:M52 N49:AE49">
    <cfRule type="cellIs" dxfId="183" priority="5" operator="lessThan">
      <formula>0</formula>
    </cfRule>
  </conditionalFormatting>
  <conditionalFormatting sqref="M56 M58 M60">
    <cfRule type="cellIs" dxfId="182" priority="4" operator="lessThan">
      <formula>0</formula>
    </cfRule>
  </conditionalFormatting>
  <conditionalFormatting sqref="M64 M66">
    <cfRule type="cellIs" dxfId="181" priority="3" operator="lessThan">
      <formula>0</formula>
    </cfRule>
  </conditionalFormatting>
  <conditionalFormatting sqref="I15:AE15">
    <cfRule type="cellIs" dxfId="180" priority="2" operator="lessThan">
      <formula>0</formula>
    </cfRule>
  </conditionalFormatting>
  <conditionalFormatting sqref="AK30:AY30">
    <cfRule type="cellIs" dxfId="179" priority="1" operator="lessThan">
      <formula>0</formula>
    </cfRule>
  </conditionalFormatting>
  <pageMargins left="0.2" right="0.2" top="1.25" bottom="0.5" header="0" footer="0.05"/>
  <pageSetup scale="19" orientation="landscape" r:id="rId1"/>
  <headerFooter>
    <oddHeader>&amp;L&amp;G&amp;C&amp;"Arial Black,Regular"&amp;16
Proyecciones Financieras y Gastos Reales por Programa</oddHeader>
    <oddFooter>&amp;L&amp;8as of: &amp;D&amp;R&amp;8Page &amp;Pof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92D050"/>
  </sheetPr>
  <dimension ref="A1:AG136"/>
  <sheetViews>
    <sheetView zoomScale="55" zoomScaleNormal="55" workbookViewId="0">
      <selection activeCell="AJ34" sqref="AJ33:AJ34"/>
    </sheetView>
  </sheetViews>
  <sheetFormatPr defaultRowHeight="14.45"/>
  <cols>
    <col min="1" max="1" width="3.7109375" style="32" customWidth="1"/>
    <col min="17" max="17" width="3.7109375" customWidth="1"/>
    <col min="33" max="33" width="3.7109375" customWidth="1"/>
  </cols>
  <sheetData>
    <row r="1" spans="1:3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>
      <c r="A2" s="46"/>
      <c r="Q2" s="46"/>
      <c r="AG2" s="46"/>
    </row>
    <row r="3" spans="1:33">
      <c r="A3" s="46"/>
      <c r="Q3" s="46"/>
      <c r="AG3" s="46"/>
    </row>
    <row r="4" spans="1:33">
      <c r="A4" s="46"/>
      <c r="Q4" s="46"/>
      <c r="AG4" s="46"/>
    </row>
    <row r="5" spans="1:33">
      <c r="A5" s="46"/>
      <c r="Q5" s="46"/>
      <c r="AG5" s="46"/>
    </row>
    <row r="6" spans="1:33">
      <c r="A6" s="46"/>
      <c r="Q6" s="46"/>
      <c r="AG6" s="46"/>
    </row>
    <row r="7" spans="1:33">
      <c r="A7" s="46"/>
      <c r="Q7" s="46"/>
      <c r="AG7" s="46"/>
    </row>
    <row r="8" spans="1:33">
      <c r="A8" s="46"/>
      <c r="Q8" s="46"/>
      <c r="AG8" s="46"/>
    </row>
    <row r="9" spans="1:33">
      <c r="A9" s="46"/>
      <c r="Q9" s="46"/>
      <c r="AG9" s="46"/>
    </row>
    <row r="10" spans="1:33">
      <c r="A10" s="46"/>
      <c r="Q10" s="46"/>
      <c r="AG10" s="46"/>
    </row>
    <row r="11" spans="1:33">
      <c r="A11" s="46"/>
      <c r="Q11" s="46"/>
      <c r="AG11" s="46"/>
    </row>
    <row r="12" spans="1:33">
      <c r="A12" s="46"/>
      <c r="Q12" s="46"/>
      <c r="AG12" s="46"/>
    </row>
    <row r="13" spans="1:33">
      <c r="A13" s="46"/>
      <c r="Q13" s="46"/>
      <c r="AG13" s="46"/>
    </row>
    <row r="14" spans="1:33">
      <c r="A14" s="46"/>
      <c r="Q14" s="46"/>
      <c r="AG14" s="46"/>
    </row>
    <row r="15" spans="1:33">
      <c r="A15" s="46"/>
      <c r="Q15" s="46"/>
      <c r="AG15" s="46"/>
    </row>
    <row r="16" spans="1:33">
      <c r="A16" s="46"/>
      <c r="Q16" s="46"/>
      <c r="AG16" s="46"/>
    </row>
    <row r="17" spans="1:33">
      <c r="A17" s="46"/>
      <c r="Q17" s="46"/>
      <c r="AG17" s="46"/>
    </row>
    <row r="18" spans="1:33">
      <c r="A18" s="46"/>
      <c r="Q18" s="46"/>
      <c r="AG18" s="46"/>
    </row>
    <row r="19" spans="1:33">
      <c r="A19" s="46"/>
      <c r="Q19" s="46"/>
      <c r="AG19" s="46"/>
    </row>
    <row r="20" spans="1:33">
      <c r="A20" s="46"/>
      <c r="Q20" s="46"/>
      <c r="AG20" s="46"/>
    </row>
    <row r="21" spans="1:33">
      <c r="A21" s="46"/>
      <c r="Q21" s="46"/>
      <c r="AG21" s="46"/>
    </row>
    <row r="22" spans="1:33">
      <c r="A22" s="46"/>
      <c r="Q22" s="46"/>
      <c r="AG22" s="46"/>
    </row>
    <row r="23" spans="1:33">
      <c r="A23" s="46"/>
      <c r="Q23" s="46"/>
      <c r="AG23" s="46"/>
    </row>
    <row r="24" spans="1:33">
      <c r="A24" s="46"/>
      <c r="Q24" s="46"/>
      <c r="AG24" s="46"/>
    </row>
    <row r="25" spans="1:33">
      <c r="A25" s="46"/>
      <c r="Q25" s="46"/>
      <c r="AG25" s="46"/>
    </row>
    <row r="26" spans="1:33">
      <c r="A26" s="46"/>
      <c r="Q26" s="46"/>
      <c r="AG26" s="46"/>
    </row>
    <row r="27" spans="1:33">
      <c r="A27" s="46"/>
      <c r="Q27" s="46"/>
      <c r="AG27" s="46"/>
    </row>
    <row r="28" spans="1:33">
      <c r="A28" s="46"/>
      <c r="Q28" s="46"/>
      <c r="AG28" s="46"/>
    </row>
    <row r="29" spans="1:33">
      <c r="A29" s="46"/>
      <c r="Q29" s="46"/>
      <c r="AG29" s="46"/>
    </row>
    <row r="30" spans="1:33">
      <c r="A30" s="46"/>
      <c r="Q30" s="46"/>
      <c r="AG30" s="46"/>
    </row>
    <row r="31" spans="1:33">
      <c r="A31" s="46"/>
      <c r="Q31" s="46"/>
      <c r="AG31" s="46"/>
    </row>
    <row r="32" spans="1:3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>
      <c r="A33" s="46"/>
      <c r="Q33" s="46"/>
      <c r="AG33" s="46"/>
    </row>
    <row r="34" spans="1:33">
      <c r="A34" s="46"/>
      <c r="Q34" s="46"/>
      <c r="AG34" s="46"/>
    </row>
    <row r="35" spans="1:33">
      <c r="A35" s="46"/>
      <c r="Q35" s="46"/>
      <c r="AG35" s="46"/>
    </row>
    <row r="36" spans="1:33">
      <c r="A36" s="46"/>
      <c r="Q36" s="46"/>
      <c r="AG36" s="46"/>
    </row>
    <row r="37" spans="1:33">
      <c r="A37" s="46"/>
      <c r="Q37" s="46"/>
      <c r="AG37" s="46"/>
    </row>
    <row r="38" spans="1:33">
      <c r="A38" s="46"/>
      <c r="Q38" s="46"/>
      <c r="AG38" s="46"/>
    </row>
    <row r="39" spans="1:33">
      <c r="A39" s="46"/>
      <c r="Q39" s="46"/>
      <c r="AG39" s="46"/>
    </row>
    <row r="40" spans="1:33">
      <c r="A40" s="46"/>
      <c r="Q40" s="46"/>
      <c r="AG40" s="46"/>
    </row>
    <row r="41" spans="1:33">
      <c r="A41" s="46"/>
      <c r="Q41" s="46"/>
      <c r="AG41" s="46"/>
    </row>
    <row r="42" spans="1:33">
      <c r="A42" s="46"/>
      <c r="Q42" s="46"/>
      <c r="AG42" s="46"/>
    </row>
    <row r="43" spans="1:33">
      <c r="A43" s="46"/>
      <c r="Q43" s="46"/>
      <c r="AG43" s="46"/>
    </row>
    <row r="44" spans="1:33">
      <c r="A44" s="46"/>
      <c r="Q44" s="46"/>
      <c r="AG44" s="46"/>
    </row>
    <row r="45" spans="1:33">
      <c r="A45" s="46"/>
      <c r="Q45" s="46"/>
      <c r="AG45" s="46"/>
    </row>
    <row r="46" spans="1:33">
      <c r="A46" s="46"/>
      <c r="Q46" s="46"/>
      <c r="AG46" s="46"/>
    </row>
    <row r="47" spans="1:33">
      <c r="A47" s="46"/>
      <c r="Q47" s="46"/>
      <c r="AG47" s="46"/>
    </row>
    <row r="48" spans="1:33">
      <c r="A48" s="46"/>
      <c r="Q48" s="46"/>
      <c r="AG48" s="46"/>
    </row>
    <row r="49" spans="1:33">
      <c r="A49" s="46"/>
      <c r="Q49" s="46"/>
      <c r="AG49" s="46"/>
    </row>
    <row r="50" spans="1:33">
      <c r="A50" s="46"/>
      <c r="Q50" s="46"/>
      <c r="AG50" s="46"/>
    </row>
    <row r="51" spans="1:33">
      <c r="A51" s="46"/>
      <c r="Q51" s="46"/>
      <c r="AG51" s="46"/>
    </row>
    <row r="52" spans="1:33">
      <c r="A52" s="46"/>
      <c r="Q52" s="46"/>
      <c r="AG52" s="46"/>
    </row>
    <row r="53" spans="1:33">
      <c r="A53" s="46"/>
      <c r="Q53" s="46"/>
      <c r="AG53" s="46"/>
    </row>
    <row r="54" spans="1:33">
      <c r="A54" s="46"/>
      <c r="Q54" s="46"/>
      <c r="AG54" s="46"/>
    </row>
    <row r="55" spans="1:33">
      <c r="A55" s="46"/>
      <c r="Q55" s="46"/>
      <c r="AG55" s="46"/>
    </row>
    <row r="56" spans="1:33">
      <c r="A56" s="46"/>
      <c r="Q56" s="46"/>
      <c r="AG56" s="46"/>
    </row>
    <row r="57" spans="1:33">
      <c r="A57" s="46"/>
      <c r="Q57" s="46"/>
      <c r="AG57" s="46"/>
    </row>
    <row r="58" spans="1:33">
      <c r="A58" s="46"/>
      <c r="Q58" s="46"/>
      <c r="AG58" s="46"/>
    </row>
    <row r="59" spans="1:33">
      <c r="A59" s="46"/>
      <c r="Q59" s="46"/>
      <c r="AG59" s="46"/>
    </row>
    <row r="60" spans="1:33">
      <c r="A60" s="46"/>
      <c r="Q60" s="46"/>
      <c r="AG60" s="46"/>
    </row>
    <row r="61" spans="1:33">
      <c r="A61" s="46"/>
      <c r="Q61" s="46"/>
      <c r="AG61" s="46"/>
    </row>
    <row r="62" spans="1:3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:3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:33">
      <c r="A64" s="46"/>
      <c r="Q64" s="46"/>
      <c r="AG64" s="46"/>
    </row>
    <row r="65" spans="1:33">
      <c r="A65" s="46"/>
      <c r="Q65" s="46"/>
      <c r="AG65" s="46"/>
    </row>
    <row r="66" spans="1:33">
      <c r="A66" s="46"/>
      <c r="Q66" s="46"/>
      <c r="AG66" s="46"/>
    </row>
    <row r="67" spans="1:33">
      <c r="A67" s="46"/>
      <c r="Q67" s="46"/>
      <c r="AG67" s="46"/>
    </row>
    <row r="68" spans="1:33">
      <c r="A68" s="46"/>
      <c r="Q68" s="46"/>
      <c r="AG68" s="46"/>
    </row>
    <row r="69" spans="1:33">
      <c r="A69" s="46"/>
      <c r="Q69" s="46"/>
      <c r="AG69" s="46"/>
    </row>
    <row r="70" spans="1:33">
      <c r="A70" s="46"/>
      <c r="Q70" s="46"/>
      <c r="AG70" s="46"/>
    </row>
    <row r="71" spans="1:33">
      <c r="A71" s="46"/>
      <c r="Q71" s="46"/>
      <c r="AG71" s="46"/>
    </row>
    <row r="72" spans="1:33">
      <c r="A72" s="46"/>
      <c r="Q72" s="46"/>
      <c r="AG72" s="46"/>
    </row>
    <row r="73" spans="1:33">
      <c r="A73" s="46"/>
      <c r="Q73" s="46"/>
      <c r="AG73" s="46"/>
    </row>
    <row r="74" spans="1:33">
      <c r="A74" s="46"/>
      <c r="Q74" s="46"/>
      <c r="AG74" s="46"/>
    </row>
    <row r="75" spans="1:33">
      <c r="A75" s="46"/>
      <c r="Q75" s="46"/>
      <c r="AG75" s="46"/>
    </row>
    <row r="76" spans="1:33">
      <c r="A76" s="46"/>
      <c r="Q76" s="46"/>
      <c r="AG76" s="46"/>
    </row>
    <row r="77" spans="1:33">
      <c r="A77" s="46"/>
      <c r="Q77" s="46"/>
      <c r="AG77" s="46"/>
    </row>
    <row r="78" spans="1:33">
      <c r="A78" s="46"/>
      <c r="Q78" s="46"/>
      <c r="AG78" s="46"/>
    </row>
    <row r="79" spans="1:33">
      <c r="A79" s="46"/>
      <c r="Q79" s="46"/>
      <c r="AG79" s="46"/>
    </row>
    <row r="80" spans="1:33">
      <c r="A80" s="46"/>
      <c r="Q80" s="46"/>
      <c r="AG80" s="46"/>
    </row>
    <row r="81" spans="1:33">
      <c r="A81" s="46"/>
      <c r="Q81" s="46"/>
      <c r="AG81" s="46"/>
    </row>
    <row r="82" spans="1:33">
      <c r="A82" s="46"/>
      <c r="Q82" s="46"/>
      <c r="AG82" s="46"/>
    </row>
    <row r="83" spans="1:33">
      <c r="A83" s="46"/>
      <c r="Q83" s="46"/>
      <c r="AG83" s="46"/>
    </row>
    <row r="84" spans="1:33">
      <c r="A84" s="46"/>
      <c r="Q84" s="46"/>
      <c r="AG84" s="46"/>
    </row>
    <row r="85" spans="1:33">
      <c r="A85" s="46"/>
      <c r="Q85" s="46"/>
      <c r="AG85" s="46"/>
    </row>
    <row r="86" spans="1:33">
      <c r="A86" s="46"/>
      <c r="Q86" s="46"/>
      <c r="AG86" s="46"/>
    </row>
    <row r="87" spans="1:33">
      <c r="A87" s="46"/>
      <c r="Q87" s="46"/>
      <c r="AG87" s="46"/>
    </row>
    <row r="88" spans="1:33">
      <c r="A88" s="46"/>
      <c r="Q88" s="46"/>
      <c r="AG88" s="46"/>
    </row>
    <row r="89" spans="1:33">
      <c r="A89" s="46"/>
      <c r="Q89" s="46"/>
      <c r="AG89" s="46"/>
    </row>
    <row r="90" spans="1:33">
      <c r="A90" s="46"/>
      <c r="Q90" s="46"/>
      <c r="AG90" s="46"/>
    </row>
    <row r="91" spans="1:33">
      <c r="A91" s="46"/>
      <c r="Q91" s="46"/>
      <c r="AG91" s="46"/>
    </row>
    <row r="92" spans="1:33">
      <c r="A92" s="46"/>
      <c r="Q92" s="46"/>
      <c r="AG92" s="46"/>
    </row>
    <row r="93" spans="1:33">
      <c r="A93" s="46"/>
      <c r="Q93" s="46"/>
      <c r="AG93" s="46"/>
    </row>
    <row r="94" spans="1:33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3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</sheetData>
  <sheetProtection algorithmName="SHA-512" hashValue="FTbUGWRgsGY1M07XQQKV8CEbtdnCYJcexWzRkFbi933CLVZv4kBt/AGOy+P1C3VR/88zfG4gotR1l+kUtJxlYw==" saltValue="lGWmQqILONggPMexo4nfM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8F5C-BDFB-41F8-A559-21EC21E8F1C4}">
  <sheetPr>
    <tabColor rgb="FF92D050"/>
  </sheetPr>
  <dimension ref="A1:AJ144"/>
  <sheetViews>
    <sheetView zoomScale="85" zoomScaleNormal="85" workbookViewId="0">
      <pane xSplit="3" ySplit="2" topLeftCell="D31" activePane="bottomRight" state="frozen"/>
      <selection pane="bottomRight" activeCell="AF37" sqref="AF37"/>
      <selection pane="bottomLeft" activeCell="A3" sqref="A3"/>
      <selection pane="topRight" activeCell="C1" sqref="C1"/>
    </sheetView>
  </sheetViews>
  <sheetFormatPr defaultColWidth="9.140625" defaultRowHeight="13.9"/>
  <cols>
    <col min="1" max="1" width="16.42578125" style="132" customWidth="1"/>
    <col min="2" max="2" width="38.140625" style="132" customWidth="1"/>
    <col min="3" max="3" width="10" style="132" bestFit="1" customWidth="1"/>
    <col min="4" max="4" width="9.7109375" style="132" bestFit="1" customWidth="1"/>
    <col min="5" max="5" width="13.42578125" style="132" customWidth="1"/>
    <col min="6" max="6" width="10" style="132" bestFit="1" customWidth="1"/>
    <col min="7" max="7" width="10.140625" style="132" customWidth="1"/>
    <col min="8" max="8" width="1.7109375" style="132" customWidth="1"/>
    <col min="9" max="9" width="10" style="132" customWidth="1"/>
    <col min="10" max="10" width="10.42578125" style="132" customWidth="1"/>
    <col min="11" max="12" width="10.42578125" style="132" bestFit="1" customWidth="1"/>
    <col min="13" max="13" width="1.7109375" style="132" customWidth="1"/>
    <col min="14" max="14" width="9.7109375" style="132" bestFit="1" customWidth="1"/>
    <col min="15" max="17" width="10" style="132" bestFit="1" customWidth="1"/>
    <col min="18" max="18" width="1.7109375" style="132" customWidth="1"/>
    <col min="19" max="19" width="10" style="132" bestFit="1" customWidth="1"/>
    <col min="20" max="22" width="10.42578125" style="132" bestFit="1" customWidth="1"/>
    <col min="23" max="23" width="1.7109375" style="132" customWidth="1"/>
    <col min="24" max="24" width="10" style="132" bestFit="1" customWidth="1"/>
    <col min="25" max="27" width="10.42578125" style="132" bestFit="1" customWidth="1"/>
    <col min="28" max="28" width="1.7109375" style="132" customWidth="1"/>
    <col min="29" max="29" width="10" style="132" bestFit="1" customWidth="1"/>
    <col min="30" max="32" width="10.42578125" style="132" bestFit="1" customWidth="1"/>
    <col min="33" max="33" width="10" style="132" hidden="1" customWidth="1"/>
    <col min="34" max="35" width="9.140625" style="132"/>
    <col min="36" max="36" width="26" style="132" bestFit="1" customWidth="1"/>
    <col min="37" max="16384" width="9.140625" style="132"/>
  </cols>
  <sheetData>
    <row r="1" spans="1:36">
      <c r="A1" s="250" t="s">
        <v>111</v>
      </c>
      <c r="B1" s="250" t="s">
        <v>112</v>
      </c>
      <c r="C1" s="250"/>
      <c r="D1" s="103" t="s">
        <v>1</v>
      </c>
      <c r="E1" s="103" t="s">
        <v>2</v>
      </c>
      <c r="F1" s="103" t="s">
        <v>3</v>
      </c>
      <c r="G1" s="110" t="s">
        <v>4</v>
      </c>
      <c r="H1" s="115"/>
      <c r="I1" s="112" t="s">
        <v>5</v>
      </c>
      <c r="J1" s="103" t="s">
        <v>6</v>
      </c>
      <c r="K1" s="218" t="s">
        <v>7</v>
      </c>
      <c r="L1" s="103" t="s">
        <v>8</v>
      </c>
      <c r="M1" s="115"/>
      <c r="N1" s="103" t="s">
        <v>9</v>
      </c>
      <c r="O1" s="103" t="s">
        <v>10</v>
      </c>
      <c r="P1" s="103" t="s">
        <v>11</v>
      </c>
      <c r="Q1" s="103" t="s">
        <v>12</v>
      </c>
      <c r="R1" s="115"/>
      <c r="S1" s="103" t="s">
        <v>13</v>
      </c>
      <c r="T1" s="103" t="s">
        <v>14</v>
      </c>
      <c r="U1" s="103" t="s">
        <v>15</v>
      </c>
      <c r="V1" s="103" t="s">
        <v>16</v>
      </c>
      <c r="W1" s="115"/>
      <c r="X1" s="103" t="s">
        <v>17</v>
      </c>
      <c r="Y1" s="103" t="s">
        <v>18</v>
      </c>
      <c r="Z1" s="103" t="s">
        <v>19</v>
      </c>
      <c r="AA1" s="103" t="s">
        <v>20</v>
      </c>
      <c r="AB1" s="115"/>
      <c r="AC1" s="103" t="s">
        <v>21</v>
      </c>
      <c r="AD1" s="103" t="s">
        <v>22</v>
      </c>
      <c r="AE1" s="103" t="s">
        <v>23</v>
      </c>
      <c r="AF1" s="103" t="s">
        <v>24</v>
      </c>
      <c r="AG1" s="103" t="s">
        <v>25</v>
      </c>
      <c r="AH1" s="267" t="s">
        <v>113</v>
      </c>
    </row>
    <row r="2" spans="1:36" ht="27" thickBot="1">
      <c r="A2" s="251"/>
      <c r="B2" s="251"/>
      <c r="C2" s="251"/>
      <c r="D2" s="105" t="s">
        <v>57</v>
      </c>
      <c r="E2" s="105" t="s">
        <v>58</v>
      </c>
      <c r="F2" s="105" t="s">
        <v>59</v>
      </c>
      <c r="G2" s="111" t="s">
        <v>60</v>
      </c>
      <c r="H2" s="116"/>
      <c r="I2" s="113" t="s">
        <v>61</v>
      </c>
      <c r="J2" s="105" t="s">
        <v>62</v>
      </c>
      <c r="K2" s="105" t="s">
        <v>63</v>
      </c>
      <c r="L2" s="105" t="s">
        <v>64</v>
      </c>
      <c r="M2" s="116"/>
      <c r="N2" s="105" t="s">
        <v>65</v>
      </c>
      <c r="O2" s="105" t="s">
        <v>66</v>
      </c>
      <c r="P2" s="105" t="s">
        <v>67</v>
      </c>
      <c r="Q2" s="105" t="s">
        <v>68</v>
      </c>
      <c r="R2" s="116"/>
      <c r="S2" s="105" t="s">
        <v>69</v>
      </c>
      <c r="T2" s="105" t="s">
        <v>70</v>
      </c>
      <c r="U2" s="105" t="s">
        <v>71</v>
      </c>
      <c r="V2" s="105" t="s">
        <v>72</v>
      </c>
      <c r="W2" s="116"/>
      <c r="X2" s="105" t="s">
        <v>73</v>
      </c>
      <c r="Y2" s="105" t="s">
        <v>74</v>
      </c>
      <c r="Z2" s="105" t="s">
        <v>75</v>
      </c>
      <c r="AA2" s="105" t="s">
        <v>76</v>
      </c>
      <c r="AB2" s="116"/>
      <c r="AC2" s="105" t="s">
        <v>77</v>
      </c>
      <c r="AD2" s="105" t="s">
        <v>78</v>
      </c>
      <c r="AE2" s="105" t="s">
        <v>79</v>
      </c>
      <c r="AF2" s="105" t="s">
        <v>80</v>
      </c>
      <c r="AG2" s="102" t="s">
        <v>114</v>
      </c>
      <c r="AH2" s="267"/>
    </row>
    <row r="3" spans="1:36" ht="14.45" thickBot="1">
      <c r="A3" s="226"/>
      <c r="B3" s="226"/>
      <c r="C3" s="226"/>
      <c r="D3" s="244">
        <f>SUM(D4:G4)</f>
        <v>0</v>
      </c>
      <c r="E3" s="245"/>
      <c r="F3" s="245"/>
      <c r="G3" s="246"/>
      <c r="H3" s="156"/>
      <c r="I3" s="244">
        <f>SUM(I4:L4)</f>
        <v>0.10339999999999999</v>
      </c>
      <c r="J3" s="245"/>
      <c r="K3" s="245"/>
      <c r="L3" s="246"/>
      <c r="M3" s="156"/>
      <c r="N3" s="244">
        <f>SUM(N4:Q4)</f>
        <v>0.184</v>
      </c>
      <c r="O3" s="245"/>
      <c r="P3" s="245"/>
      <c r="Q3" s="246"/>
      <c r="R3" s="156"/>
      <c r="S3" s="244">
        <f>SUM(S4:V4)</f>
        <v>0.26100000000000001</v>
      </c>
      <c r="T3" s="245"/>
      <c r="U3" s="245"/>
      <c r="V3" s="246"/>
      <c r="W3" s="156"/>
      <c r="X3" s="244">
        <f>SUM(X4:AA4)</f>
        <v>0.2656</v>
      </c>
      <c r="Y3" s="245"/>
      <c r="Z3" s="245"/>
      <c r="AA3" s="246"/>
      <c r="AB3" s="156"/>
      <c r="AC3" s="244">
        <f>SUM(AC4:AF4)</f>
        <v>0.18600000000000003</v>
      </c>
      <c r="AD3" s="245"/>
      <c r="AE3" s="245"/>
      <c r="AF3" s="246"/>
      <c r="AG3" s="155"/>
      <c r="AH3" s="150">
        <f>SUM(D3:AF3)</f>
        <v>1</v>
      </c>
    </row>
    <row r="4" spans="1:36">
      <c r="A4" s="264" t="s">
        <v>115</v>
      </c>
      <c r="B4" s="252" t="s">
        <v>116</v>
      </c>
      <c r="C4" s="153" t="s">
        <v>117</v>
      </c>
      <c r="D4" s="117">
        <v>0</v>
      </c>
      <c r="E4" s="96">
        <v>0</v>
      </c>
      <c r="F4" s="96">
        <v>0</v>
      </c>
      <c r="G4" s="97">
        <v>0</v>
      </c>
      <c r="H4" s="133"/>
      <c r="I4" s="117">
        <v>0</v>
      </c>
      <c r="J4" s="96">
        <v>0</v>
      </c>
      <c r="K4" s="96">
        <f>3.75%+1.34%</f>
        <v>5.0900000000000001E-2</v>
      </c>
      <c r="L4" s="97">
        <v>5.2499999999999998E-2</v>
      </c>
      <c r="M4" s="133"/>
      <c r="N4" s="97">
        <v>4.5999999999999999E-2</v>
      </c>
      <c r="O4" s="96">
        <v>4.2999999999999997E-2</v>
      </c>
      <c r="P4" s="97">
        <v>4.3999999999999997E-2</v>
      </c>
      <c r="Q4" s="97">
        <v>5.0999999999999997E-2</v>
      </c>
      <c r="R4" s="133"/>
      <c r="S4" s="117">
        <v>6.1499999999999999E-2</v>
      </c>
      <c r="T4" s="96">
        <v>5.3499999999999999E-2</v>
      </c>
      <c r="U4" s="96">
        <v>6.8000000000000005E-2</v>
      </c>
      <c r="V4" s="97">
        <v>7.8E-2</v>
      </c>
      <c r="W4" s="133"/>
      <c r="X4" s="117">
        <v>0.08</v>
      </c>
      <c r="Y4" s="96">
        <v>7.46E-2</v>
      </c>
      <c r="Z4" s="97">
        <v>6.3E-2</v>
      </c>
      <c r="AA4" s="97">
        <v>4.8000000000000001E-2</v>
      </c>
      <c r="AB4" s="133"/>
      <c r="AC4" s="117">
        <v>4.7500000000000001E-2</v>
      </c>
      <c r="AD4" s="96">
        <v>5.2499999999999998E-2</v>
      </c>
      <c r="AE4" s="96">
        <v>4.4999999999999998E-2</v>
      </c>
      <c r="AF4" s="97">
        <v>4.1000000000000002E-2</v>
      </c>
      <c r="AG4" s="120">
        <v>0</v>
      </c>
      <c r="AH4" s="136">
        <f>SUM(D4:AG4)</f>
        <v>0.99999999999999989</v>
      </c>
    </row>
    <row r="5" spans="1:36">
      <c r="A5" s="265"/>
      <c r="B5" s="253"/>
      <c r="C5" s="152" t="s">
        <v>118</v>
      </c>
      <c r="D5" s="118"/>
      <c r="E5" s="90">
        <f>'Por Programas'!I5</f>
        <v>2.2403414340141289E-4</v>
      </c>
      <c r="F5" s="90">
        <f>'Por Programas'!J5</f>
        <v>3.2773654354808384E-3</v>
      </c>
      <c r="G5" s="98">
        <f>'Por Programas'!K5</f>
        <v>5.4662562332816475E-3</v>
      </c>
      <c r="H5" s="133"/>
      <c r="I5" s="118">
        <f>'Por Programas'!L5</f>
        <v>2.6593849485794217E-2</v>
      </c>
      <c r="J5" s="90">
        <f>'Por Programas'!M5</f>
        <v>4.11270847059051E-2</v>
      </c>
      <c r="K5" s="90">
        <f>'Por Programas'!N5</f>
        <v>0</v>
      </c>
      <c r="L5" s="98">
        <f>'Por Programas'!O5</f>
        <v>0</v>
      </c>
      <c r="M5" s="133"/>
      <c r="N5" s="118">
        <f>'Por Programas'!P5</f>
        <v>0</v>
      </c>
      <c r="O5" s="90">
        <f>'Por Programas'!Q5</f>
        <v>0</v>
      </c>
      <c r="P5" s="90">
        <f>'Por Programas'!R5</f>
        <v>0</v>
      </c>
      <c r="Q5" s="98">
        <f>'Por Programas'!S5</f>
        <v>0</v>
      </c>
      <c r="R5" s="133"/>
      <c r="S5" s="118">
        <f>'Por Programas'!T5</f>
        <v>0</v>
      </c>
      <c r="T5" s="90">
        <f>'Por Programas'!U5</f>
        <v>0</v>
      </c>
      <c r="U5" s="90">
        <f>'Por Programas'!V5</f>
        <v>0</v>
      </c>
      <c r="V5" s="98">
        <f>'Por Programas'!W5</f>
        <v>0</v>
      </c>
      <c r="W5" s="133"/>
      <c r="X5" s="118">
        <f>'Por Programas'!X5</f>
        <v>0</v>
      </c>
      <c r="Y5" s="90">
        <f>'Por Programas'!Y5</f>
        <v>0</v>
      </c>
      <c r="Z5" s="90">
        <f>'Por Programas'!Z5</f>
        <v>0</v>
      </c>
      <c r="AA5" s="98">
        <f>'Por Programas'!AA5</f>
        <v>0</v>
      </c>
      <c r="AB5" s="133"/>
      <c r="AC5" s="118">
        <f>'Por Programas'!AB5</f>
        <v>0</v>
      </c>
      <c r="AD5" s="90">
        <f>'Por Programas'!AC5</f>
        <v>0</v>
      </c>
      <c r="AE5" s="90">
        <f>'Por Programas'!AD5</f>
        <v>0</v>
      </c>
      <c r="AF5" s="98">
        <f>'Por Programas'!AE5</f>
        <v>0</v>
      </c>
      <c r="AG5" s="121" t="e">
        <f>'Por Programas'!#REF!</f>
        <v>#REF!</v>
      </c>
      <c r="AH5" s="159"/>
    </row>
    <row r="6" spans="1:36" ht="14.45" thickBot="1">
      <c r="A6" s="266"/>
      <c r="B6" s="254"/>
      <c r="C6" s="151" t="s">
        <v>119</v>
      </c>
      <c r="D6" s="119"/>
      <c r="E6" s="95">
        <f>E4-E5</f>
        <v>-2.2403414340141289E-4</v>
      </c>
      <c r="F6" s="95">
        <f>F4-F5</f>
        <v>-3.2773654354808384E-3</v>
      </c>
      <c r="G6" s="100">
        <f>G4-G5</f>
        <v>-5.4662562332816475E-3</v>
      </c>
      <c r="H6" s="133"/>
      <c r="I6" s="119">
        <f>I4-I5</f>
        <v>-2.6593849485794217E-2</v>
      </c>
      <c r="J6" s="95">
        <f>J4-J5</f>
        <v>-4.11270847059051E-2</v>
      </c>
      <c r="K6" s="95">
        <f>K4-K5</f>
        <v>5.0900000000000001E-2</v>
      </c>
      <c r="L6" s="100">
        <f>L4-L5</f>
        <v>5.2499999999999998E-2</v>
      </c>
      <c r="M6" s="133"/>
      <c r="N6" s="119">
        <f>N4-N5</f>
        <v>4.5999999999999999E-2</v>
      </c>
      <c r="O6" s="95">
        <f>O4-O5</f>
        <v>4.2999999999999997E-2</v>
      </c>
      <c r="P6" s="95">
        <f>P4-P5</f>
        <v>4.3999999999999997E-2</v>
      </c>
      <c r="Q6" s="100">
        <f>Q4-Q5</f>
        <v>5.0999999999999997E-2</v>
      </c>
      <c r="R6" s="133"/>
      <c r="S6" s="119">
        <f>S4-S5</f>
        <v>6.1499999999999999E-2</v>
      </c>
      <c r="T6" s="95">
        <f>T4-T5</f>
        <v>5.3499999999999999E-2</v>
      </c>
      <c r="U6" s="95">
        <f>U4-U5</f>
        <v>6.8000000000000005E-2</v>
      </c>
      <c r="V6" s="100">
        <f>V4-V5</f>
        <v>7.8E-2</v>
      </c>
      <c r="W6" s="133"/>
      <c r="X6" s="119">
        <f>X4-X5</f>
        <v>0.08</v>
      </c>
      <c r="Y6" s="95">
        <f>Y4-Y5</f>
        <v>7.46E-2</v>
      </c>
      <c r="Z6" s="95">
        <f>Z4-Z5</f>
        <v>6.3E-2</v>
      </c>
      <c r="AA6" s="100">
        <f>AA4-AA5</f>
        <v>4.8000000000000001E-2</v>
      </c>
      <c r="AB6" s="133"/>
      <c r="AC6" s="119">
        <f>AC4-AC5</f>
        <v>4.7500000000000001E-2</v>
      </c>
      <c r="AD6" s="95">
        <f>AD4-AD5</f>
        <v>5.2499999999999998E-2</v>
      </c>
      <c r="AE6" s="95">
        <f>AE4-AE5</f>
        <v>4.4999999999999998E-2</v>
      </c>
      <c r="AF6" s="100">
        <f>AF4-AF5</f>
        <v>4.1000000000000002E-2</v>
      </c>
      <c r="AG6" s="122" t="e">
        <f>AG4-AG5</f>
        <v>#REF!</v>
      </c>
      <c r="AH6" s="159"/>
    </row>
    <row r="7" spans="1:36">
      <c r="A7" s="226"/>
      <c r="B7" s="143"/>
      <c r="C7" s="133"/>
      <c r="D7" s="133"/>
      <c r="E7" s="133"/>
      <c r="F7" s="133"/>
      <c r="G7" s="133"/>
      <c r="H7" s="133"/>
      <c r="I7" s="133"/>
      <c r="J7" s="133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8"/>
    </row>
    <row r="8" spans="1:36" ht="14.45" thickBot="1">
      <c r="A8" s="226"/>
      <c r="B8" s="143"/>
      <c r="C8" s="139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58"/>
    </row>
    <row r="9" spans="1:36" ht="14.45" thickBot="1">
      <c r="A9" s="226"/>
      <c r="B9" s="143"/>
      <c r="C9" s="139"/>
      <c r="D9" s="244">
        <f>SUM(D10:G10)</f>
        <v>0</v>
      </c>
      <c r="E9" s="245"/>
      <c r="F9" s="245"/>
      <c r="G9" s="246"/>
      <c r="H9" s="138"/>
      <c r="I9" s="244">
        <f>SUM(I10:L10)</f>
        <v>0</v>
      </c>
      <c r="J9" s="245"/>
      <c r="K9" s="245"/>
      <c r="L9" s="246"/>
      <c r="M9" s="138"/>
      <c r="N9" s="244">
        <f>SUM(N10:Q10)</f>
        <v>0.17909999999999998</v>
      </c>
      <c r="O9" s="245"/>
      <c r="P9" s="245"/>
      <c r="Q9" s="246"/>
      <c r="R9" s="138"/>
      <c r="S9" s="244">
        <f>SUM(S10:V10)</f>
        <v>0.35680000000000001</v>
      </c>
      <c r="T9" s="245"/>
      <c r="U9" s="245"/>
      <c r="V9" s="246"/>
      <c r="W9" s="138"/>
      <c r="X9" s="244">
        <f>SUM(X10:AA10)</f>
        <v>0.25680000000000003</v>
      </c>
      <c r="Y9" s="245"/>
      <c r="Z9" s="245"/>
      <c r="AA9" s="246"/>
      <c r="AB9" s="138"/>
      <c r="AC9" s="244">
        <f>SUM(AC10:AF10)</f>
        <v>0.20729999999999998</v>
      </c>
      <c r="AD9" s="245"/>
      <c r="AE9" s="245"/>
      <c r="AF9" s="246"/>
      <c r="AG9" s="133"/>
      <c r="AH9" s="150">
        <f>SUM(D9:AF9)</f>
        <v>1</v>
      </c>
    </row>
    <row r="10" spans="1:36">
      <c r="A10" s="264" t="s">
        <v>120</v>
      </c>
      <c r="B10" s="252" t="s">
        <v>121</v>
      </c>
      <c r="C10" s="153" t="s">
        <v>117</v>
      </c>
      <c r="D10" s="117">
        <v>0</v>
      </c>
      <c r="E10" s="96">
        <v>0</v>
      </c>
      <c r="F10" s="96">
        <v>0</v>
      </c>
      <c r="G10" s="97">
        <v>0</v>
      </c>
      <c r="H10" s="133"/>
      <c r="I10" s="117">
        <v>0</v>
      </c>
      <c r="J10" s="96">
        <v>0</v>
      </c>
      <c r="K10" s="96">
        <v>0</v>
      </c>
      <c r="L10" s="97">
        <v>0</v>
      </c>
      <c r="M10" s="133"/>
      <c r="N10" s="117">
        <v>3.6700000000000003E-2</v>
      </c>
      <c r="O10" s="96">
        <v>4.3999999999999997E-2</v>
      </c>
      <c r="P10" s="96">
        <v>4.6699999999999998E-2</v>
      </c>
      <c r="Q10" s="97">
        <v>5.1700000000000003E-2</v>
      </c>
      <c r="R10" s="133"/>
      <c r="S10" s="117">
        <v>6.1699999999999998E-2</v>
      </c>
      <c r="T10" s="96">
        <v>8.6699999999999999E-2</v>
      </c>
      <c r="U10" s="96">
        <v>9.920000000000001E-2</v>
      </c>
      <c r="V10" s="97">
        <v>0.10919999999999999</v>
      </c>
      <c r="W10" s="133"/>
      <c r="X10" s="117">
        <v>9.1700000000000004E-2</v>
      </c>
      <c r="Y10" s="96">
        <v>7.1700000000000014E-2</v>
      </c>
      <c r="Z10" s="96">
        <v>5.1700000000000003E-2</v>
      </c>
      <c r="AA10" s="97">
        <v>4.1700000000000001E-2</v>
      </c>
      <c r="AB10" s="133"/>
      <c r="AC10" s="117">
        <v>4.9200000000000001E-2</v>
      </c>
      <c r="AD10" s="96">
        <v>5.4199999999999998E-2</v>
      </c>
      <c r="AE10" s="96">
        <v>6.4200000000000007E-2</v>
      </c>
      <c r="AF10" s="97">
        <v>3.9699999999999999E-2</v>
      </c>
      <c r="AG10" s="120">
        <v>0</v>
      </c>
      <c r="AH10" s="136">
        <f>SUM(D10:AG10)</f>
        <v>1</v>
      </c>
    </row>
    <row r="11" spans="1:36">
      <c r="A11" s="265"/>
      <c r="B11" s="253"/>
      <c r="C11" s="152" t="s">
        <v>118</v>
      </c>
      <c r="D11" s="118"/>
      <c r="E11" s="91">
        <f>'Por Programas'!I9</f>
        <v>0</v>
      </c>
      <c r="F11" s="90">
        <f>'Por Programas'!J9</f>
        <v>0</v>
      </c>
      <c r="G11" s="98">
        <f>'Por Programas'!K9</f>
        <v>0</v>
      </c>
      <c r="H11" s="133"/>
      <c r="I11" s="118">
        <f>'Por Programas'!L9</f>
        <v>0</v>
      </c>
      <c r="J11" s="90">
        <f>'Por Programas'!M9</f>
        <v>5.5887200000000003E-5</v>
      </c>
      <c r="K11" s="90">
        <f>'Por Programas'!N9</f>
        <v>0</v>
      </c>
      <c r="L11" s="98">
        <f>'Por Programas'!O9</f>
        <v>0</v>
      </c>
      <c r="M11" s="133"/>
      <c r="N11" s="118">
        <f>'Por Programas'!P9</f>
        <v>0</v>
      </c>
      <c r="O11" s="90">
        <f>'Por Programas'!Q9</f>
        <v>0</v>
      </c>
      <c r="P11" s="90">
        <f>'Por Programas'!R9</f>
        <v>0</v>
      </c>
      <c r="Q11" s="98">
        <f>'Por Programas'!S9</f>
        <v>0</v>
      </c>
      <c r="R11" s="133"/>
      <c r="S11" s="118">
        <f>'Por Programas'!T9</f>
        <v>0</v>
      </c>
      <c r="T11" s="90">
        <f>'Por Programas'!U9</f>
        <v>0</v>
      </c>
      <c r="U11" s="90">
        <f>'Por Programas'!V9</f>
        <v>0</v>
      </c>
      <c r="V11" s="98">
        <f>'Por Programas'!W9</f>
        <v>0</v>
      </c>
      <c r="W11" s="133"/>
      <c r="X11" s="118">
        <f>'Por Programas'!X9</f>
        <v>0</v>
      </c>
      <c r="Y11" s="90">
        <f>'Por Programas'!Y9</f>
        <v>0</v>
      </c>
      <c r="Z11" s="90">
        <f>'Por Programas'!Z9</f>
        <v>0</v>
      </c>
      <c r="AA11" s="98">
        <f>'Por Programas'!AA9</f>
        <v>0</v>
      </c>
      <c r="AB11" s="133"/>
      <c r="AC11" s="118">
        <f>'Por Programas'!AB9</f>
        <v>0</v>
      </c>
      <c r="AD11" s="90">
        <f>'Por Programas'!AC9</f>
        <v>0</v>
      </c>
      <c r="AE11" s="90">
        <f>'Por Programas'!AD9</f>
        <v>0</v>
      </c>
      <c r="AF11" s="98">
        <f>'Por Programas'!AE9</f>
        <v>0</v>
      </c>
      <c r="AG11" s="121" t="e">
        <f>'Por Programas'!#REF!</f>
        <v>#REF!</v>
      </c>
      <c r="AH11" s="159"/>
      <c r="AJ11" s="141"/>
    </row>
    <row r="12" spans="1:36" ht="14.45" thickBot="1">
      <c r="A12" s="265"/>
      <c r="B12" s="254"/>
      <c r="C12" s="154" t="s">
        <v>119</v>
      </c>
      <c r="D12" s="119"/>
      <c r="E12" s="101">
        <f>E10-E11</f>
        <v>0</v>
      </c>
      <c r="F12" s="101">
        <f>F10-F11</f>
        <v>0</v>
      </c>
      <c r="G12" s="100">
        <f>G10-G11</f>
        <v>0</v>
      </c>
      <c r="H12" s="133"/>
      <c r="I12" s="119">
        <f>I10-I11</f>
        <v>0</v>
      </c>
      <c r="J12" s="95">
        <f>J10-J11</f>
        <v>-5.5887200000000003E-5</v>
      </c>
      <c r="K12" s="95">
        <f>K10-K11</f>
        <v>0</v>
      </c>
      <c r="L12" s="100">
        <f>L10-L11</f>
        <v>0</v>
      </c>
      <c r="M12" s="133"/>
      <c r="N12" s="119">
        <f>N10-N11</f>
        <v>3.6700000000000003E-2</v>
      </c>
      <c r="O12" s="95">
        <f>O10-O11</f>
        <v>4.3999999999999997E-2</v>
      </c>
      <c r="P12" s="95">
        <f>P10-P11</f>
        <v>4.6699999999999998E-2</v>
      </c>
      <c r="Q12" s="100">
        <f>Q10-Q11</f>
        <v>5.1700000000000003E-2</v>
      </c>
      <c r="R12" s="133"/>
      <c r="S12" s="119">
        <f>S10-S11</f>
        <v>6.1699999999999998E-2</v>
      </c>
      <c r="T12" s="95">
        <f>T10-T11</f>
        <v>8.6699999999999999E-2</v>
      </c>
      <c r="U12" s="95">
        <f>U10-U11</f>
        <v>9.920000000000001E-2</v>
      </c>
      <c r="V12" s="100">
        <f>V10-V11</f>
        <v>0.10919999999999999</v>
      </c>
      <c r="W12" s="133"/>
      <c r="X12" s="119">
        <f>X10-X11</f>
        <v>9.1700000000000004E-2</v>
      </c>
      <c r="Y12" s="95">
        <f>Y10-Y11</f>
        <v>7.1700000000000014E-2</v>
      </c>
      <c r="Z12" s="95">
        <f>Z10-Z11</f>
        <v>5.1700000000000003E-2</v>
      </c>
      <c r="AA12" s="100">
        <f>AA10-AA11</f>
        <v>4.1700000000000001E-2</v>
      </c>
      <c r="AB12" s="133"/>
      <c r="AC12" s="119">
        <f>AC10-AC11</f>
        <v>4.9200000000000001E-2</v>
      </c>
      <c r="AD12" s="95">
        <f>AD10-AD11</f>
        <v>5.4199999999999998E-2</v>
      </c>
      <c r="AE12" s="95">
        <f>AE10-AE11</f>
        <v>6.4200000000000007E-2</v>
      </c>
      <c r="AF12" s="100">
        <f>AF10-AF11</f>
        <v>3.9699999999999999E-2</v>
      </c>
      <c r="AG12" s="128" t="e">
        <f>AG10-AG11</f>
        <v>#REF!</v>
      </c>
      <c r="AH12" s="159"/>
    </row>
    <row r="13" spans="1:36" ht="8.1" customHeight="1" thickBot="1">
      <c r="A13" s="265"/>
      <c r="B13" s="143"/>
      <c r="C13" s="139"/>
      <c r="D13" s="133"/>
      <c r="E13" s="142"/>
      <c r="F13" s="142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41"/>
    </row>
    <row r="14" spans="1:36" ht="14.45" thickBot="1">
      <c r="A14" s="265"/>
      <c r="B14" s="143"/>
      <c r="C14" s="139"/>
      <c r="D14" s="244">
        <f>SUM(D15:G15)</f>
        <v>0</v>
      </c>
      <c r="E14" s="245"/>
      <c r="F14" s="245"/>
      <c r="G14" s="246"/>
      <c r="H14" s="138"/>
      <c r="I14" s="244">
        <f>SUM(I15:L15)</f>
        <v>0</v>
      </c>
      <c r="J14" s="245"/>
      <c r="K14" s="245"/>
      <c r="L14" s="246"/>
      <c r="M14" s="138"/>
      <c r="N14" s="244">
        <f>SUM(N15:Q15)</f>
        <v>4.3499999999999997E-2</v>
      </c>
      <c r="O14" s="245"/>
      <c r="P14" s="245"/>
      <c r="Q14" s="246"/>
      <c r="R14" s="138"/>
      <c r="S14" s="244">
        <f>SUM(S15:V15)</f>
        <v>0.182</v>
      </c>
      <c r="T14" s="245"/>
      <c r="U14" s="245"/>
      <c r="V14" s="246"/>
      <c r="W14" s="138"/>
      <c r="X14" s="244">
        <f>SUM(X15:AA15)</f>
        <v>0.34199999999999997</v>
      </c>
      <c r="Y14" s="245"/>
      <c r="Z14" s="245"/>
      <c r="AA14" s="246"/>
      <c r="AB14" s="138"/>
      <c r="AC14" s="244">
        <f>SUM(AC15:AF15)</f>
        <v>0.4325</v>
      </c>
      <c r="AD14" s="245"/>
      <c r="AE14" s="245"/>
      <c r="AF14" s="246"/>
      <c r="AG14" s="133"/>
      <c r="AH14" s="150">
        <f>SUM(D14:AF14)</f>
        <v>0.99999999999999989</v>
      </c>
    </row>
    <row r="15" spans="1:36">
      <c r="A15" s="265"/>
      <c r="B15" s="255" t="s">
        <v>122</v>
      </c>
      <c r="C15" s="153" t="s">
        <v>117</v>
      </c>
      <c r="D15" s="117"/>
      <c r="E15" s="96">
        <v>0</v>
      </c>
      <c r="F15" s="96">
        <v>0</v>
      </c>
      <c r="G15" s="97">
        <v>0</v>
      </c>
      <c r="H15" s="133"/>
      <c r="I15" s="117">
        <v>0</v>
      </c>
      <c r="J15" s="96">
        <v>0</v>
      </c>
      <c r="K15" s="96">
        <v>0</v>
      </c>
      <c r="L15" s="97">
        <v>0</v>
      </c>
      <c r="M15" s="133"/>
      <c r="N15" s="117">
        <v>5.0000000000000001E-3</v>
      </c>
      <c r="O15" s="96">
        <v>7.4999999999999997E-3</v>
      </c>
      <c r="P15" s="96">
        <v>1.0500000000000001E-2</v>
      </c>
      <c r="Q15" s="97">
        <v>2.0500000000000001E-2</v>
      </c>
      <c r="R15" s="133"/>
      <c r="S15" s="117">
        <v>3.0499999999999999E-2</v>
      </c>
      <c r="T15" s="96">
        <v>4.0500000000000001E-2</v>
      </c>
      <c r="U15" s="96">
        <v>5.0500000000000003E-2</v>
      </c>
      <c r="V15" s="97">
        <v>6.0499999999999998E-2</v>
      </c>
      <c r="W15" s="133"/>
      <c r="X15" s="117">
        <v>7.0499999999999993E-2</v>
      </c>
      <c r="Y15" s="96">
        <v>8.0500000000000002E-2</v>
      </c>
      <c r="Z15" s="96">
        <v>9.0499999999999997E-2</v>
      </c>
      <c r="AA15" s="97">
        <v>0.10050000000000001</v>
      </c>
      <c r="AB15" s="133"/>
      <c r="AC15" s="117">
        <v>0.1105</v>
      </c>
      <c r="AD15" s="96">
        <v>0.1205</v>
      </c>
      <c r="AE15" s="96">
        <v>0.1305</v>
      </c>
      <c r="AF15" s="97">
        <f>4.1%+3%</f>
        <v>7.0999999999999994E-2</v>
      </c>
      <c r="AG15" s="120">
        <v>0</v>
      </c>
      <c r="AH15" s="136">
        <f>SUM(D15:AG15)</f>
        <v>1</v>
      </c>
    </row>
    <row r="16" spans="1:36">
      <c r="A16" s="265"/>
      <c r="B16" s="256"/>
      <c r="C16" s="152" t="s">
        <v>118</v>
      </c>
      <c r="D16" s="118"/>
      <c r="E16" s="91">
        <f>'Por Programas'!I11</f>
        <v>0</v>
      </c>
      <c r="F16" s="90">
        <f>'Por Programas'!J11</f>
        <v>0</v>
      </c>
      <c r="G16" s="98">
        <f>'Por Programas'!K11</f>
        <v>0</v>
      </c>
      <c r="H16" s="133"/>
      <c r="I16" s="118">
        <f>'Por Programas'!L11</f>
        <v>0</v>
      </c>
      <c r="J16" s="90">
        <f>'Por Programas'!M11</f>
        <v>6.0203679999999997E-4</v>
      </c>
      <c r="K16" s="90">
        <f>'Por Programas'!N11</f>
        <v>0</v>
      </c>
      <c r="L16" s="98">
        <f>'Por Programas'!O11</f>
        <v>0</v>
      </c>
      <c r="M16" s="133"/>
      <c r="N16" s="118">
        <f>'Por Programas'!P11</f>
        <v>0</v>
      </c>
      <c r="O16" s="90">
        <f>'Por Programas'!Q11</f>
        <v>0</v>
      </c>
      <c r="P16" s="90">
        <f>'Por Programas'!R11</f>
        <v>0</v>
      </c>
      <c r="Q16" s="98">
        <f>'Por Programas'!S11</f>
        <v>0</v>
      </c>
      <c r="R16" s="133"/>
      <c r="S16" s="118">
        <f>'Por Programas'!T11</f>
        <v>0</v>
      </c>
      <c r="T16" s="90">
        <f>'Por Programas'!U11</f>
        <v>0</v>
      </c>
      <c r="U16" s="90">
        <f>'Por Programas'!V11</f>
        <v>0</v>
      </c>
      <c r="V16" s="98">
        <f>'Por Programas'!W11</f>
        <v>0</v>
      </c>
      <c r="W16" s="133"/>
      <c r="X16" s="118">
        <f>'Por Programas'!X11</f>
        <v>0</v>
      </c>
      <c r="Y16" s="90">
        <f>'Por Programas'!Y11</f>
        <v>0</v>
      </c>
      <c r="Z16" s="90">
        <f>'Por Programas'!Z11</f>
        <v>0</v>
      </c>
      <c r="AA16" s="98">
        <f>'Por Programas'!AA11</f>
        <v>0</v>
      </c>
      <c r="AB16" s="133"/>
      <c r="AC16" s="118">
        <f>'Por Programas'!AB11</f>
        <v>0</v>
      </c>
      <c r="AD16" s="90">
        <f>'Por Programas'!AC11</f>
        <v>0</v>
      </c>
      <c r="AE16" s="90">
        <f>'Por Programas'!AD11</f>
        <v>0</v>
      </c>
      <c r="AF16" s="98">
        <f>'Por Programas'!AE11</f>
        <v>0</v>
      </c>
      <c r="AG16" s="121" t="e">
        <f>'Por Programas'!#REF!</f>
        <v>#REF!</v>
      </c>
      <c r="AH16" s="159"/>
    </row>
    <row r="17" spans="1:34" ht="14.45" thickBot="1">
      <c r="A17" s="265"/>
      <c r="B17" s="257"/>
      <c r="C17" s="151" t="s">
        <v>119</v>
      </c>
      <c r="D17" s="119"/>
      <c r="E17" s="101">
        <f>E15-E16</f>
        <v>0</v>
      </c>
      <c r="F17" s="95">
        <f>F15-F16</f>
        <v>0</v>
      </c>
      <c r="G17" s="100">
        <f>G15-G16</f>
        <v>0</v>
      </c>
      <c r="H17" s="133"/>
      <c r="I17" s="119">
        <f>I15-I16</f>
        <v>0</v>
      </c>
      <c r="J17" s="95">
        <f>J15-J16</f>
        <v>-6.0203679999999997E-4</v>
      </c>
      <c r="K17" s="95">
        <f>K15-K16</f>
        <v>0</v>
      </c>
      <c r="L17" s="100">
        <f>L15-L16</f>
        <v>0</v>
      </c>
      <c r="M17" s="133"/>
      <c r="N17" s="119">
        <f>N15-N16</f>
        <v>5.0000000000000001E-3</v>
      </c>
      <c r="O17" s="95">
        <f>O15-O16</f>
        <v>7.4999999999999997E-3</v>
      </c>
      <c r="P17" s="95">
        <f>P15-P16</f>
        <v>1.0500000000000001E-2</v>
      </c>
      <c r="Q17" s="100">
        <f>Q15-Q16</f>
        <v>2.0500000000000001E-2</v>
      </c>
      <c r="R17" s="133"/>
      <c r="S17" s="119">
        <f>S15-S16</f>
        <v>3.0499999999999999E-2</v>
      </c>
      <c r="T17" s="95">
        <f>T15-T16</f>
        <v>4.0500000000000001E-2</v>
      </c>
      <c r="U17" s="95">
        <f>U15-U16</f>
        <v>5.0500000000000003E-2</v>
      </c>
      <c r="V17" s="100">
        <f>V15-V16</f>
        <v>6.0499999999999998E-2</v>
      </c>
      <c r="W17" s="133"/>
      <c r="X17" s="119">
        <f>X15-X16</f>
        <v>7.0499999999999993E-2</v>
      </c>
      <c r="Y17" s="95">
        <f>Y15-Y16</f>
        <v>8.0500000000000002E-2</v>
      </c>
      <c r="Z17" s="95">
        <f>Z15-Z16</f>
        <v>9.0499999999999997E-2</v>
      </c>
      <c r="AA17" s="100">
        <f>AA15-AA16</f>
        <v>0.10050000000000001</v>
      </c>
      <c r="AB17" s="133"/>
      <c r="AC17" s="119">
        <f>AC15-AC16</f>
        <v>0.1105</v>
      </c>
      <c r="AD17" s="95">
        <f>AD15-AD16</f>
        <v>0.1205</v>
      </c>
      <c r="AE17" s="95">
        <f>AE15-AE16</f>
        <v>0.1305</v>
      </c>
      <c r="AF17" s="100">
        <f>AF15-AF16</f>
        <v>7.0999999999999994E-2</v>
      </c>
      <c r="AG17" s="122" t="e">
        <f>AG15-AG16</f>
        <v>#REF!</v>
      </c>
      <c r="AH17" s="159"/>
    </row>
    <row r="18" spans="1:34" ht="8.1" customHeight="1">
      <c r="A18" s="265"/>
      <c r="B18" s="143"/>
      <c r="C18" s="139"/>
      <c r="D18" s="133"/>
      <c r="E18" s="142"/>
      <c r="F18" s="14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41"/>
    </row>
    <row r="19" spans="1:34" ht="8.1" customHeight="1" thickBot="1">
      <c r="A19" s="265"/>
      <c r="B19" s="143"/>
      <c r="C19" s="139"/>
      <c r="D19" s="133"/>
      <c r="E19" s="142"/>
      <c r="F19" s="142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41"/>
    </row>
    <row r="20" spans="1:34" ht="14.45" thickBot="1">
      <c r="A20" s="265"/>
      <c r="B20" s="145"/>
      <c r="C20" s="139"/>
      <c r="D20" s="244">
        <f>SUM(D21:G21)</f>
        <v>0</v>
      </c>
      <c r="E20" s="245"/>
      <c r="F20" s="245"/>
      <c r="G20" s="246"/>
      <c r="H20" s="138"/>
      <c r="I20" s="244">
        <f>SUM(I21:L21)</f>
        <v>0</v>
      </c>
      <c r="J20" s="245"/>
      <c r="K20" s="245"/>
      <c r="L20" s="246"/>
      <c r="M20" s="138"/>
      <c r="N20" s="244">
        <f>SUM(N21:Q21)</f>
        <v>0.14380000000000001</v>
      </c>
      <c r="O20" s="245"/>
      <c r="P20" s="245"/>
      <c r="Q20" s="246"/>
      <c r="R20" s="138"/>
      <c r="S20" s="244">
        <f>SUM(S21:V21)</f>
        <v>0.36839999999999995</v>
      </c>
      <c r="T20" s="245"/>
      <c r="U20" s="245"/>
      <c r="V20" s="246"/>
      <c r="W20" s="138"/>
      <c r="X20" s="244">
        <f>SUM(X21:AA21)</f>
        <v>0.26839999999999997</v>
      </c>
      <c r="Y20" s="245"/>
      <c r="Z20" s="245"/>
      <c r="AA20" s="246"/>
      <c r="AB20" s="138"/>
      <c r="AC20" s="244">
        <f>SUM(AC21:AF21)</f>
        <v>0.21939999999999998</v>
      </c>
      <c r="AD20" s="245"/>
      <c r="AE20" s="245"/>
      <c r="AF20" s="246"/>
      <c r="AG20" s="144"/>
      <c r="AH20" s="150">
        <f>SUM(D20:AF20)</f>
        <v>1</v>
      </c>
    </row>
    <row r="21" spans="1:34">
      <c r="A21" s="265"/>
      <c r="B21" s="255" t="s">
        <v>123</v>
      </c>
      <c r="C21" s="153" t="s">
        <v>117</v>
      </c>
      <c r="D21" s="117">
        <v>0</v>
      </c>
      <c r="E21" s="96">
        <v>0</v>
      </c>
      <c r="F21" s="96">
        <v>0</v>
      </c>
      <c r="G21" s="97">
        <v>0</v>
      </c>
      <c r="H21" s="133"/>
      <c r="I21" s="117">
        <v>0</v>
      </c>
      <c r="J21" s="96">
        <v>0</v>
      </c>
      <c r="K21" s="96">
        <v>0</v>
      </c>
      <c r="L21" s="97">
        <v>0</v>
      </c>
      <c r="M21" s="133"/>
      <c r="N21" s="117">
        <v>0</v>
      </c>
      <c r="O21" s="96">
        <v>3.9600000000000003E-2</v>
      </c>
      <c r="P21" s="96">
        <v>4.9599999999999998E-2</v>
      </c>
      <c r="Q21" s="97">
        <v>5.4600000000000003E-2</v>
      </c>
      <c r="R21" s="133"/>
      <c r="S21" s="117">
        <v>6.4599999999999991E-2</v>
      </c>
      <c r="T21" s="96">
        <v>8.9600000000000013E-2</v>
      </c>
      <c r="U21" s="96">
        <v>0.1021</v>
      </c>
      <c r="V21" s="97">
        <v>0.11210000000000001</v>
      </c>
      <c r="W21" s="133"/>
      <c r="X21" s="117">
        <v>9.459999999999999E-2</v>
      </c>
      <c r="Y21" s="96">
        <v>7.46E-2</v>
      </c>
      <c r="Z21" s="96">
        <v>5.4600000000000003E-2</v>
      </c>
      <c r="AA21" s="97">
        <v>4.4600000000000001E-2</v>
      </c>
      <c r="AB21" s="133"/>
      <c r="AC21" s="117">
        <v>5.21E-2</v>
      </c>
      <c r="AD21" s="96">
        <v>5.7099999999999998E-2</v>
      </c>
      <c r="AE21" s="96">
        <v>6.7099999999999993E-2</v>
      </c>
      <c r="AF21" s="97">
        <v>4.3099999999999999E-2</v>
      </c>
      <c r="AG21" s="120">
        <v>0</v>
      </c>
      <c r="AH21" s="136">
        <f>SUM(D21:AG21)</f>
        <v>1</v>
      </c>
    </row>
    <row r="22" spans="1:34">
      <c r="A22" s="265"/>
      <c r="B22" s="256"/>
      <c r="C22" s="152" t="s">
        <v>118</v>
      </c>
      <c r="D22" s="118"/>
      <c r="E22" s="90">
        <f>'Por Programas'!I13</f>
        <v>0</v>
      </c>
      <c r="F22" s="90">
        <f>'Por Programas'!J13</f>
        <v>0</v>
      </c>
      <c r="G22" s="98">
        <f>'Por Programas'!K13</f>
        <v>0</v>
      </c>
      <c r="H22" s="133"/>
      <c r="I22" s="118">
        <f>'Por Programas'!L13</f>
        <v>0</v>
      </c>
      <c r="J22" s="90">
        <f>'Por Programas'!M13</f>
        <v>1.8586866666666667E-2</v>
      </c>
      <c r="K22" s="90">
        <f>'Por Programas'!N13</f>
        <v>0</v>
      </c>
      <c r="L22" s="98">
        <f>'Por Programas'!O13</f>
        <v>0</v>
      </c>
      <c r="M22" s="133"/>
      <c r="N22" s="118">
        <f>'Por Programas'!P13</f>
        <v>0</v>
      </c>
      <c r="O22" s="90">
        <f>'Por Programas'!Q13</f>
        <v>0</v>
      </c>
      <c r="P22" s="90">
        <f>'Por Programas'!R13</f>
        <v>0</v>
      </c>
      <c r="Q22" s="98">
        <f>'Por Programas'!S13</f>
        <v>0</v>
      </c>
      <c r="R22" s="133"/>
      <c r="S22" s="118">
        <f>'Por Programas'!T13</f>
        <v>0</v>
      </c>
      <c r="T22" s="90">
        <f>'Por Programas'!U13</f>
        <v>0</v>
      </c>
      <c r="U22" s="90">
        <f>'Por Programas'!V13</f>
        <v>0</v>
      </c>
      <c r="V22" s="98">
        <f>'Por Programas'!W13</f>
        <v>0</v>
      </c>
      <c r="W22" s="133"/>
      <c r="X22" s="118">
        <f>'Por Programas'!X13</f>
        <v>0</v>
      </c>
      <c r="Y22" s="90">
        <f>'Por Programas'!Y13</f>
        <v>0</v>
      </c>
      <c r="Z22" s="90">
        <f>'Por Programas'!Z13</f>
        <v>0</v>
      </c>
      <c r="AA22" s="98">
        <f>'Por Programas'!AA13</f>
        <v>0</v>
      </c>
      <c r="AB22" s="133"/>
      <c r="AC22" s="118">
        <f>'Por Programas'!AB13</f>
        <v>0</v>
      </c>
      <c r="AD22" s="90">
        <f>'Por Programas'!AC13</f>
        <v>0</v>
      </c>
      <c r="AE22" s="90">
        <f>'Por Programas'!AD13</f>
        <v>0</v>
      </c>
      <c r="AF22" s="98">
        <f>'Por Programas'!AE13</f>
        <v>0</v>
      </c>
      <c r="AG22" s="121" t="e">
        <f>'Por Programas'!#REF!</f>
        <v>#REF!</v>
      </c>
      <c r="AH22" s="159"/>
    </row>
    <row r="23" spans="1:34" ht="14.45" thickBot="1">
      <c r="A23" s="265"/>
      <c r="B23" s="257"/>
      <c r="C23" s="151" t="s">
        <v>119</v>
      </c>
      <c r="D23" s="119"/>
      <c r="E23" s="95">
        <f>E21-E22</f>
        <v>0</v>
      </c>
      <c r="F23" s="95">
        <f>F21-F22</f>
        <v>0</v>
      </c>
      <c r="G23" s="100">
        <f>G21-G22</f>
        <v>0</v>
      </c>
      <c r="H23" s="133"/>
      <c r="I23" s="119">
        <f>I21-I22</f>
        <v>0</v>
      </c>
      <c r="J23" s="95">
        <f>J21-J22</f>
        <v>-1.8586866666666667E-2</v>
      </c>
      <c r="K23" s="95">
        <f>K21-K22</f>
        <v>0</v>
      </c>
      <c r="L23" s="100">
        <f>L21-L22</f>
        <v>0</v>
      </c>
      <c r="M23" s="133"/>
      <c r="N23" s="119">
        <f>N21-N22</f>
        <v>0</v>
      </c>
      <c r="O23" s="95">
        <f>O21-O22</f>
        <v>3.9600000000000003E-2</v>
      </c>
      <c r="P23" s="95">
        <f>P21-P22</f>
        <v>4.9599999999999998E-2</v>
      </c>
      <c r="Q23" s="100">
        <f>Q21-Q22</f>
        <v>5.4600000000000003E-2</v>
      </c>
      <c r="R23" s="133"/>
      <c r="S23" s="119">
        <f>S21-S22</f>
        <v>6.4599999999999991E-2</v>
      </c>
      <c r="T23" s="95">
        <f>T21-T22</f>
        <v>8.9600000000000013E-2</v>
      </c>
      <c r="U23" s="95">
        <f>U21-U22</f>
        <v>0.1021</v>
      </c>
      <c r="V23" s="100">
        <f>V21-V22</f>
        <v>0.11210000000000001</v>
      </c>
      <c r="W23" s="133"/>
      <c r="X23" s="119">
        <f>X21-X22</f>
        <v>9.459999999999999E-2</v>
      </c>
      <c r="Y23" s="95">
        <f>Y21-Y22</f>
        <v>7.46E-2</v>
      </c>
      <c r="Z23" s="95">
        <f>Z21-Z22</f>
        <v>5.4600000000000003E-2</v>
      </c>
      <c r="AA23" s="100">
        <f>AA21-AA22</f>
        <v>4.4600000000000001E-2</v>
      </c>
      <c r="AB23" s="133"/>
      <c r="AC23" s="119">
        <f>AC21-AC22</f>
        <v>5.21E-2</v>
      </c>
      <c r="AD23" s="95">
        <f>AD21-AD22</f>
        <v>5.7099999999999998E-2</v>
      </c>
      <c r="AE23" s="95">
        <f>AE21-AE22</f>
        <v>6.7099999999999993E-2</v>
      </c>
      <c r="AF23" s="100">
        <f>AF21-AF22</f>
        <v>4.3099999999999999E-2</v>
      </c>
      <c r="AG23" s="122" t="e">
        <f>AG21-AG22</f>
        <v>#REF!</v>
      </c>
      <c r="AH23" s="159"/>
    </row>
    <row r="24" spans="1:34" ht="8.1" customHeight="1" thickBot="1">
      <c r="A24" s="265"/>
      <c r="B24" s="143"/>
      <c r="C24" s="139"/>
      <c r="D24" s="133"/>
      <c r="E24" s="142"/>
      <c r="F24" s="14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41"/>
    </row>
    <row r="25" spans="1:34" ht="14.45" thickBot="1">
      <c r="A25" s="265"/>
      <c r="B25" s="145"/>
      <c r="C25" s="139"/>
      <c r="D25" s="244">
        <f>SUM(D26:G26)</f>
        <v>0</v>
      </c>
      <c r="E25" s="245"/>
      <c r="F25" s="245"/>
      <c r="G25" s="246"/>
      <c r="H25" s="138"/>
      <c r="I25" s="244">
        <f>SUM(I26:L26)</f>
        <v>2.8400000000000002E-2</v>
      </c>
      <c r="J25" s="245"/>
      <c r="K25" s="245"/>
      <c r="L25" s="246"/>
      <c r="M25" s="138"/>
      <c r="N25" s="244">
        <f>SUM(N26:Q26)</f>
        <v>0.1552</v>
      </c>
      <c r="O25" s="245"/>
      <c r="P25" s="245"/>
      <c r="Q25" s="246"/>
      <c r="R25" s="138"/>
      <c r="S25" s="244">
        <f>SUM(S26:V26)</f>
        <v>0.35549999999999998</v>
      </c>
      <c r="T25" s="245"/>
      <c r="U25" s="245"/>
      <c r="V25" s="246"/>
      <c r="W25" s="138"/>
      <c r="X25" s="244">
        <f>SUM(X26:AA26)</f>
        <v>0.25519999999999998</v>
      </c>
      <c r="Y25" s="245"/>
      <c r="Z25" s="245"/>
      <c r="AA25" s="246"/>
      <c r="AB25" s="138"/>
      <c r="AC25" s="244">
        <f>SUM(AC26:AF26)</f>
        <v>0.20569999999999999</v>
      </c>
      <c r="AD25" s="245"/>
      <c r="AE25" s="245"/>
      <c r="AF25" s="246"/>
      <c r="AG25" s="144"/>
      <c r="AH25" s="150">
        <f>SUM(D25:AF25)</f>
        <v>1</v>
      </c>
    </row>
    <row r="26" spans="1:34">
      <c r="A26" s="265"/>
      <c r="B26" s="252" t="s">
        <v>124</v>
      </c>
      <c r="C26" s="153" t="s">
        <v>117</v>
      </c>
      <c r="D26" s="117">
        <v>0</v>
      </c>
      <c r="E26" s="96">
        <v>0</v>
      </c>
      <c r="F26" s="96">
        <v>0</v>
      </c>
      <c r="G26" s="97">
        <v>0</v>
      </c>
      <c r="H26" s="133"/>
      <c r="I26" s="117">
        <v>0</v>
      </c>
      <c r="J26" s="96">
        <v>0</v>
      </c>
      <c r="K26" s="96">
        <v>1.7100000000000001E-2</v>
      </c>
      <c r="L26" s="97">
        <f>1%+0.13%</f>
        <v>1.1300000000000001E-2</v>
      </c>
      <c r="M26" s="133"/>
      <c r="N26" s="117">
        <f>2%+0.13%</f>
        <v>2.1299999999999999E-2</v>
      </c>
      <c r="O26" s="96">
        <f>3.5%+0.13%</f>
        <v>3.6300000000000006E-2</v>
      </c>
      <c r="P26" s="96">
        <f>4.5%+0.13%</f>
        <v>4.6300000000000001E-2</v>
      </c>
      <c r="Q26" s="97">
        <f>5%+0.13%</f>
        <v>5.1300000000000005E-2</v>
      </c>
      <c r="R26" s="133"/>
      <c r="S26" s="117">
        <f>6%+0.16%</f>
        <v>6.1599999999999995E-2</v>
      </c>
      <c r="T26" s="96">
        <f>8.5%+0.13%</f>
        <v>8.6300000000000002E-2</v>
      </c>
      <c r="U26" s="96">
        <f>9.75%+0.13%</f>
        <v>9.8799999999999999E-2</v>
      </c>
      <c r="V26" s="97">
        <f>10.75%+0.13%</f>
        <v>0.10879999999999999</v>
      </c>
      <c r="W26" s="133"/>
      <c r="X26" s="117">
        <f>9%+0.13%</f>
        <v>9.1299999999999992E-2</v>
      </c>
      <c r="Y26" s="96">
        <f>7%+0.13%</f>
        <v>7.1300000000000002E-2</v>
      </c>
      <c r="Z26" s="96">
        <f>5%+0.13%</f>
        <v>5.1300000000000005E-2</v>
      </c>
      <c r="AA26" s="97">
        <f>4%+0.13%</f>
        <v>4.1300000000000003E-2</v>
      </c>
      <c r="AB26" s="133"/>
      <c r="AC26" s="117">
        <f>4.75%+0.13%</f>
        <v>4.8800000000000003E-2</v>
      </c>
      <c r="AD26" s="96">
        <f>5.25%+0.13%</f>
        <v>5.3800000000000001E-2</v>
      </c>
      <c r="AE26" s="96">
        <f>6.25%+0.13%</f>
        <v>6.3799999999999996E-2</v>
      </c>
      <c r="AF26" s="97">
        <f>3.8%+0.13%</f>
        <v>3.9300000000000002E-2</v>
      </c>
      <c r="AG26" s="120">
        <v>0</v>
      </c>
      <c r="AH26" s="136">
        <f>SUM(D26:AG26)</f>
        <v>1</v>
      </c>
    </row>
    <row r="27" spans="1:34">
      <c r="A27" s="265"/>
      <c r="B27" s="253"/>
      <c r="C27" s="152" t="s">
        <v>118</v>
      </c>
      <c r="D27" s="118"/>
      <c r="E27" s="90">
        <f>'Por Programas'!I15</f>
        <v>0</v>
      </c>
      <c r="F27" s="90">
        <f>'Por Programas'!J15</f>
        <v>1.8832450980392159E-5</v>
      </c>
      <c r="G27" s="98">
        <f>'Por Programas'!K15</f>
        <v>1.3033892156862745E-4</v>
      </c>
      <c r="H27" s="133"/>
      <c r="I27" s="118">
        <f>'Por Programas'!L15</f>
        <v>1.5290911764705883E-4</v>
      </c>
      <c r="J27" s="90">
        <f>'Por Programas'!M15</f>
        <v>4.2833727450980394E-3</v>
      </c>
      <c r="K27" s="90">
        <f>'Por Programas'!N15</f>
        <v>0</v>
      </c>
      <c r="L27" s="98">
        <f>'Por Programas'!O15</f>
        <v>0</v>
      </c>
      <c r="M27" s="133"/>
      <c r="N27" s="118">
        <f>'Por Programas'!P15</f>
        <v>0</v>
      </c>
      <c r="O27" s="90">
        <f>'Por Programas'!Q15</f>
        <v>0</v>
      </c>
      <c r="P27" s="90">
        <f>'Por Programas'!R15</f>
        <v>0</v>
      </c>
      <c r="Q27" s="98">
        <f>'Por Programas'!S15</f>
        <v>0</v>
      </c>
      <c r="R27" s="133"/>
      <c r="S27" s="118">
        <f>'Por Programas'!T15</f>
        <v>0</v>
      </c>
      <c r="T27" s="90">
        <f>'Por Programas'!U15</f>
        <v>0</v>
      </c>
      <c r="U27" s="90">
        <f>'Por Programas'!V15</f>
        <v>0</v>
      </c>
      <c r="V27" s="98">
        <f>'Por Programas'!W15</f>
        <v>0</v>
      </c>
      <c r="W27" s="133"/>
      <c r="X27" s="118">
        <f>'Por Programas'!X15</f>
        <v>0</v>
      </c>
      <c r="Y27" s="90">
        <f>'Por Programas'!Y15</f>
        <v>0</v>
      </c>
      <c r="Z27" s="90">
        <f>'Por Programas'!Z15</f>
        <v>0</v>
      </c>
      <c r="AA27" s="98">
        <f>'Por Programas'!AA15</f>
        <v>0</v>
      </c>
      <c r="AB27" s="133"/>
      <c r="AC27" s="118">
        <f>'Por Programas'!AB15</f>
        <v>0</v>
      </c>
      <c r="AD27" s="90">
        <f>'Por Programas'!AC15</f>
        <v>0</v>
      </c>
      <c r="AE27" s="90">
        <f>'Por Programas'!AD15</f>
        <v>0</v>
      </c>
      <c r="AF27" s="98">
        <f>'Por Programas'!AE15</f>
        <v>0</v>
      </c>
      <c r="AG27" s="121" t="e">
        <f>'Por Programas'!#REF!</f>
        <v>#REF!</v>
      </c>
      <c r="AH27" s="159"/>
    </row>
    <row r="28" spans="1:34" ht="14.45" thickBot="1">
      <c r="A28" s="266"/>
      <c r="B28" s="254"/>
      <c r="C28" s="151" t="s">
        <v>119</v>
      </c>
      <c r="D28" s="119"/>
      <c r="E28" s="95">
        <f>E26-E27</f>
        <v>0</v>
      </c>
      <c r="F28" s="95">
        <f>F26-F27</f>
        <v>-1.8832450980392159E-5</v>
      </c>
      <c r="G28" s="100">
        <f>G26-G27</f>
        <v>-1.3033892156862745E-4</v>
      </c>
      <c r="H28" s="133"/>
      <c r="I28" s="119">
        <f>I26-I27</f>
        <v>-1.5290911764705883E-4</v>
      </c>
      <c r="J28" s="95">
        <f>J26-J27</f>
        <v>-4.2833727450980394E-3</v>
      </c>
      <c r="K28" s="95">
        <f>K26-K27</f>
        <v>1.7100000000000001E-2</v>
      </c>
      <c r="L28" s="100">
        <f>L26-L27</f>
        <v>1.1300000000000001E-2</v>
      </c>
      <c r="M28" s="133"/>
      <c r="N28" s="119">
        <f>N26-N27</f>
        <v>2.1299999999999999E-2</v>
      </c>
      <c r="O28" s="95">
        <f>O26-O27</f>
        <v>3.6300000000000006E-2</v>
      </c>
      <c r="P28" s="95">
        <f>P26-P27</f>
        <v>4.6300000000000001E-2</v>
      </c>
      <c r="Q28" s="100">
        <f>Q26-Q27</f>
        <v>5.1300000000000005E-2</v>
      </c>
      <c r="R28" s="133"/>
      <c r="S28" s="119">
        <f>S26-S27</f>
        <v>6.1599999999999995E-2</v>
      </c>
      <c r="T28" s="95">
        <f>T26-T27</f>
        <v>8.6300000000000002E-2</v>
      </c>
      <c r="U28" s="95">
        <f>U26-U27</f>
        <v>9.8799999999999999E-2</v>
      </c>
      <c r="V28" s="100">
        <f>V26-V27</f>
        <v>0.10879999999999999</v>
      </c>
      <c r="W28" s="133"/>
      <c r="X28" s="119">
        <f>X26-X27</f>
        <v>9.1299999999999992E-2</v>
      </c>
      <c r="Y28" s="95">
        <f>Y26-Y27</f>
        <v>7.1300000000000002E-2</v>
      </c>
      <c r="Z28" s="95">
        <f>Z26-Z27</f>
        <v>5.1300000000000005E-2</v>
      </c>
      <c r="AA28" s="100">
        <f>AA26-AA27</f>
        <v>4.1300000000000003E-2</v>
      </c>
      <c r="AB28" s="133"/>
      <c r="AC28" s="119">
        <f>AC26-AC27</f>
        <v>4.8800000000000003E-2</v>
      </c>
      <c r="AD28" s="95">
        <f>AD26-AD27</f>
        <v>5.3800000000000001E-2</v>
      </c>
      <c r="AE28" s="95">
        <f>AE26-AE27</f>
        <v>6.3799999999999996E-2</v>
      </c>
      <c r="AF28" s="100">
        <f>AF26-AF27</f>
        <v>3.9300000000000002E-2</v>
      </c>
      <c r="AG28" s="128" t="e">
        <f>AG26-AG27</f>
        <v>#REF!</v>
      </c>
      <c r="AH28" s="159"/>
    </row>
    <row r="29" spans="1:34">
      <c r="A29" s="225"/>
      <c r="B29" s="140"/>
      <c r="C29" s="139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41"/>
    </row>
    <row r="30" spans="1:34" ht="14.45" thickBot="1">
      <c r="A30" s="146"/>
      <c r="B30" s="145"/>
      <c r="C30" s="139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41"/>
    </row>
    <row r="31" spans="1:34" ht="14.45" thickBot="1">
      <c r="A31" s="146"/>
      <c r="B31" s="145"/>
      <c r="C31" s="139"/>
      <c r="D31" s="247">
        <f>SUM(D32:G32)</f>
        <v>0</v>
      </c>
      <c r="E31" s="248"/>
      <c r="F31" s="248"/>
      <c r="G31" s="249"/>
      <c r="H31" s="138"/>
      <c r="I31" s="247">
        <f>SUM(I32:L32)</f>
        <v>1.2500000000000001E-2</v>
      </c>
      <c r="J31" s="248"/>
      <c r="K31" s="248"/>
      <c r="L31" s="249"/>
      <c r="M31" s="138"/>
      <c r="N31" s="247">
        <f>SUM(N32:Q32)</f>
        <v>0.11799999999999999</v>
      </c>
      <c r="O31" s="248"/>
      <c r="P31" s="248"/>
      <c r="Q31" s="249"/>
      <c r="R31" s="138"/>
      <c r="S31" s="247">
        <f>SUM(S32:V32)</f>
        <v>0.33400000000000002</v>
      </c>
      <c r="T31" s="248"/>
      <c r="U31" s="248"/>
      <c r="V31" s="249"/>
      <c r="W31" s="138"/>
      <c r="X31" s="247">
        <f>SUM(X32:AA32)</f>
        <v>0.311</v>
      </c>
      <c r="Y31" s="248"/>
      <c r="Z31" s="248"/>
      <c r="AA31" s="249"/>
      <c r="AB31" s="138"/>
      <c r="AC31" s="247">
        <f>SUM(AC32:AF32)</f>
        <v>0.22449999999999998</v>
      </c>
      <c r="AD31" s="248"/>
      <c r="AE31" s="248"/>
      <c r="AF31" s="249"/>
      <c r="AG31" s="144"/>
      <c r="AH31" s="150">
        <f>SUM(D31:AF31)</f>
        <v>1</v>
      </c>
    </row>
    <row r="32" spans="1:34">
      <c r="A32" s="264" t="s">
        <v>125</v>
      </c>
      <c r="B32" s="261" t="s">
        <v>126</v>
      </c>
      <c r="C32" s="137" t="s">
        <v>117</v>
      </c>
      <c r="D32" s="129">
        <v>0</v>
      </c>
      <c r="E32" s="130">
        <v>0</v>
      </c>
      <c r="F32" s="130">
        <v>0</v>
      </c>
      <c r="G32" s="131">
        <v>0</v>
      </c>
      <c r="H32" s="133"/>
      <c r="I32" s="129">
        <v>0</v>
      </c>
      <c r="J32" s="130">
        <v>0</v>
      </c>
      <c r="K32" s="130">
        <v>5.0000000000000001E-3</v>
      </c>
      <c r="L32" s="131">
        <v>7.4999999999999997E-3</v>
      </c>
      <c r="M32" s="133"/>
      <c r="N32" s="129">
        <v>1.4999999999999999E-2</v>
      </c>
      <c r="O32" s="130">
        <v>2.5999999999999999E-2</v>
      </c>
      <c r="P32" s="130">
        <v>3.5999999999999997E-2</v>
      </c>
      <c r="Q32" s="131">
        <v>4.1000000000000002E-2</v>
      </c>
      <c r="R32" s="133"/>
      <c r="S32" s="129">
        <v>6.0999999999999999E-2</v>
      </c>
      <c r="T32" s="130">
        <v>7.5999999999999998E-2</v>
      </c>
      <c r="U32" s="130">
        <v>8.8499999999999995E-2</v>
      </c>
      <c r="V32" s="131">
        <v>0.1085</v>
      </c>
      <c r="W32" s="133"/>
      <c r="X32" s="129">
        <v>9.2999999999999999E-2</v>
      </c>
      <c r="Y32" s="130">
        <v>8.1000000000000003E-2</v>
      </c>
      <c r="Z32" s="130">
        <v>7.0999999999999994E-2</v>
      </c>
      <c r="AA32" s="131">
        <v>6.6000000000000003E-2</v>
      </c>
      <c r="AB32" s="133"/>
      <c r="AC32" s="129">
        <v>5.8500000000000003E-2</v>
      </c>
      <c r="AD32" s="130">
        <v>5.3499999999999999E-2</v>
      </c>
      <c r="AE32" s="130">
        <v>6.3500000000000001E-2</v>
      </c>
      <c r="AF32" s="131">
        <v>4.9000000000000002E-2</v>
      </c>
      <c r="AG32" s="120">
        <v>0</v>
      </c>
      <c r="AH32" s="136">
        <f>SUM(D32:AG32)</f>
        <v>0.99999999999999989</v>
      </c>
    </row>
    <row r="33" spans="1:34">
      <c r="A33" s="265"/>
      <c r="B33" s="262"/>
      <c r="C33" s="135" t="s">
        <v>118</v>
      </c>
      <c r="D33" s="118"/>
      <c r="E33" s="92">
        <f>'Por Programas'!I19</f>
        <v>0</v>
      </c>
      <c r="F33" s="91">
        <f>'Por Programas'!J19</f>
        <v>0</v>
      </c>
      <c r="G33" s="98">
        <f>'Por Programas'!K19</f>
        <v>0</v>
      </c>
      <c r="H33" s="133"/>
      <c r="I33" s="118">
        <f>'Por Programas'!L19</f>
        <v>0</v>
      </c>
      <c r="J33" s="90">
        <f>'Por Programas'!M19</f>
        <v>9.2430026542957115E-3</v>
      </c>
      <c r="K33" s="90">
        <f>'Por Programas'!N19</f>
        <v>0</v>
      </c>
      <c r="L33" s="98">
        <f>'Por Programas'!O19</f>
        <v>0</v>
      </c>
      <c r="M33" s="133"/>
      <c r="N33" s="118">
        <f>'Por Programas'!P19</f>
        <v>0</v>
      </c>
      <c r="O33" s="90">
        <f>'Por Programas'!Q19</f>
        <v>0</v>
      </c>
      <c r="P33" s="90">
        <f>'Por Programas'!R19</f>
        <v>0</v>
      </c>
      <c r="Q33" s="98">
        <f>'Por Programas'!S19</f>
        <v>0</v>
      </c>
      <c r="R33" s="133"/>
      <c r="S33" s="118">
        <f>'Por Programas'!T19</f>
        <v>0</v>
      </c>
      <c r="T33" s="90">
        <f>'Por Programas'!U19</f>
        <v>0</v>
      </c>
      <c r="U33" s="90">
        <f>'Por Programas'!V19</f>
        <v>0</v>
      </c>
      <c r="V33" s="98">
        <f>'Por Programas'!W19</f>
        <v>0</v>
      </c>
      <c r="W33" s="133"/>
      <c r="X33" s="118">
        <f>'Por Programas'!X19</f>
        <v>0</v>
      </c>
      <c r="Y33" s="90">
        <f>'Por Programas'!Y19</f>
        <v>0</v>
      </c>
      <c r="Z33" s="90">
        <f>'Por Programas'!Z19</f>
        <v>0</v>
      </c>
      <c r="AA33" s="98">
        <f>'Por Programas'!AA19</f>
        <v>0</v>
      </c>
      <c r="AB33" s="133"/>
      <c r="AC33" s="118">
        <f>'Por Programas'!AB19</f>
        <v>0</v>
      </c>
      <c r="AD33" s="90">
        <f>'Por Programas'!AC19</f>
        <v>0</v>
      </c>
      <c r="AE33" s="90">
        <f>'Por Programas'!AD19</f>
        <v>0</v>
      </c>
      <c r="AF33" s="98">
        <f>'Por Programas'!AE19</f>
        <v>0</v>
      </c>
      <c r="AG33" s="121" t="e">
        <f>'Por Programas'!#REF!</f>
        <v>#REF!</v>
      </c>
      <c r="AH33" s="159"/>
    </row>
    <row r="34" spans="1:34" ht="14.45" thickBot="1">
      <c r="A34" s="265"/>
      <c r="B34" s="263"/>
      <c r="C34" s="134" t="s">
        <v>119</v>
      </c>
      <c r="D34" s="119"/>
      <c r="E34" s="99">
        <f>E32-E33</f>
        <v>0</v>
      </c>
      <c r="F34" s="95">
        <f>F32-F33</f>
        <v>0</v>
      </c>
      <c r="G34" s="100">
        <f>G32-G33</f>
        <v>0</v>
      </c>
      <c r="H34" s="133"/>
      <c r="I34" s="119">
        <f>I32-I33</f>
        <v>0</v>
      </c>
      <c r="J34" s="95">
        <f>J32-J33</f>
        <v>-9.2430026542957115E-3</v>
      </c>
      <c r="K34" s="95">
        <f>K32-K33</f>
        <v>5.0000000000000001E-3</v>
      </c>
      <c r="L34" s="100">
        <f>L32-L33</f>
        <v>7.4999999999999997E-3</v>
      </c>
      <c r="M34" s="133"/>
      <c r="N34" s="119">
        <f>N32-N33</f>
        <v>1.4999999999999999E-2</v>
      </c>
      <c r="O34" s="95">
        <f>O32-O33</f>
        <v>2.5999999999999999E-2</v>
      </c>
      <c r="P34" s="95">
        <f>P32-P33</f>
        <v>3.5999999999999997E-2</v>
      </c>
      <c r="Q34" s="100">
        <f>Q32-Q33</f>
        <v>4.1000000000000002E-2</v>
      </c>
      <c r="R34" s="133"/>
      <c r="S34" s="119">
        <f>S32-S33</f>
        <v>6.0999999999999999E-2</v>
      </c>
      <c r="T34" s="95">
        <f>T32-T33</f>
        <v>7.5999999999999998E-2</v>
      </c>
      <c r="U34" s="95">
        <f>U32-U33</f>
        <v>8.8499999999999995E-2</v>
      </c>
      <c r="V34" s="100">
        <f>V32-V33</f>
        <v>0.1085</v>
      </c>
      <c r="W34" s="133"/>
      <c r="X34" s="119">
        <f>X32-X33</f>
        <v>9.2999999999999999E-2</v>
      </c>
      <c r="Y34" s="95">
        <f>Y32-Y33</f>
        <v>8.1000000000000003E-2</v>
      </c>
      <c r="Z34" s="95">
        <f>Z32-Z33</f>
        <v>7.0999999999999994E-2</v>
      </c>
      <c r="AA34" s="100">
        <f>AA32-AA33</f>
        <v>6.6000000000000003E-2</v>
      </c>
      <c r="AB34" s="133"/>
      <c r="AC34" s="119">
        <f>AC32-AC33</f>
        <v>5.8500000000000003E-2</v>
      </c>
      <c r="AD34" s="95">
        <f>AD32-AD33</f>
        <v>5.3499999999999999E-2</v>
      </c>
      <c r="AE34" s="95">
        <f>AE32-AE33</f>
        <v>6.3500000000000001E-2</v>
      </c>
      <c r="AF34" s="100">
        <f>AF32-AF33</f>
        <v>4.9000000000000002E-2</v>
      </c>
      <c r="AG34" s="122" t="e">
        <f>AG32-AG33</f>
        <v>#REF!</v>
      </c>
      <c r="AH34" s="159"/>
    </row>
    <row r="35" spans="1:34" ht="8.1" customHeight="1" thickBot="1">
      <c r="A35" s="265"/>
      <c r="B35" s="143"/>
      <c r="C35" s="139"/>
      <c r="D35" s="133"/>
      <c r="E35" s="142"/>
      <c r="F35" s="14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41"/>
    </row>
    <row r="36" spans="1:34" ht="14.45" thickBot="1">
      <c r="A36" s="265"/>
      <c r="B36" s="145"/>
      <c r="C36" s="139"/>
      <c r="D36" s="244">
        <f>SUM(D37:G37)</f>
        <v>0</v>
      </c>
      <c r="E36" s="245"/>
      <c r="F36" s="245"/>
      <c r="G36" s="246"/>
      <c r="H36" s="138"/>
      <c r="I36" s="244">
        <f>SUM(I37:L37)</f>
        <v>1.6E-2</v>
      </c>
      <c r="J36" s="245"/>
      <c r="K36" s="245"/>
      <c r="L36" s="246"/>
      <c r="M36" s="138"/>
      <c r="N36" s="244">
        <f>SUM(N37:Q37)</f>
        <v>0.15400000000000003</v>
      </c>
      <c r="O36" s="245"/>
      <c r="P36" s="245"/>
      <c r="Q36" s="246"/>
      <c r="R36" s="138"/>
      <c r="S36" s="244">
        <f>SUM(S37:V37)</f>
        <v>0.35400000000000004</v>
      </c>
      <c r="T36" s="245"/>
      <c r="U36" s="245"/>
      <c r="V36" s="246"/>
      <c r="W36" s="138"/>
      <c r="X36" s="244">
        <f>SUM(X37:AA37)</f>
        <v>0.28499999999999998</v>
      </c>
      <c r="Y36" s="245"/>
      <c r="Z36" s="245"/>
      <c r="AA36" s="246"/>
      <c r="AB36" s="138"/>
      <c r="AC36" s="244">
        <f>SUM(AC37:AF37)</f>
        <v>0.19100000000000003</v>
      </c>
      <c r="AD36" s="245"/>
      <c r="AE36" s="245"/>
      <c r="AF36" s="246"/>
      <c r="AG36" s="109"/>
      <c r="AH36" s="150">
        <f>SUM(D36:AF36)</f>
        <v>1</v>
      </c>
    </row>
    <row r="37" spans="1:34">
      <c r="A37" s="265"/>
      <c r="B37" s="258" t="s">
        <v>127</v>
      </c>
      <c r="C37" s="137" t="s">
        <v>117</v>
      </c>
      <c r="D37" s="117">
        <v>0</v>
      </c>
      <c r="E37" s="96">
        <v>0</v>
      </c>
      <c r="F37" s="96">
        <v>0</v>
      </c>
      <c r="G37" s="97">
        <v>0</v>
      </c>
      <c r="H37" s="133"/>
      <c r="I37" s="117">
        <v>0</v>
      </c>
      <c r="J37" s="96">
        <v>0</v>
      </c>
      <c r="K37" s="96">
        <v>5.0000000000000001E-3</v>
      </c>
      <c r="L37" s="97">
        <v>1.0999999999999999E-2</v>
      </c>
      <c r="M37" s="133"/>
      <c r="N37" s="117">
        <v>2.1000000000000001E-2</v>
      </c>
      <c r="O37" s="96">
        <v>3.6000000000000004E-2</v>
      </c>
      <c r="P37" s="96">
        <v>4.5999999999999999E-2</v>
      </c>
      <c r="Q37" s="97">
        <v>5.1000000000000004E-2</v>
      </c>
      <c r="R37" s="133"/>
      <c r="S37" s="117">
        <v>6.0999999999999999E-2</v>
      </c>
      <c r="T37" s="96">
        <v>8.6000000000000007E-2</v>
      </c>
      <c r="U37" s="96">
        <v>9.8500000000000004E-2</v>
      </c>
      <c r="V37" s="97">
        <v>0.1085</v>
      </c>
      <c r="W37" s="133"/>
      <c r="X37" s="117">
        <v>0.09</v>
      </c>
      <c r="Y37" s="96">
        <v>0.08</v>
      </c>
      <c r="Z37" s="96">
        <v>0.06</v>
      </c>
      <c r="AA37" s="97">
        <v>5.5E-2</v>
      </c>
      <c r="AB37" s="133"/>
      <c r="AC37" s="117">
        <v>4.8500000000000001E-2</v>
      </c>
      <c r="AD37" s="96">
        <v>5.3499999999999999E-2</v>
      </c>
      <c r="AE37" s="96">
        <v>0.05</v>
      </c>
      <c r="AF37" s="97">
        <v>3.9E-2</v>
      </c>
      <c r="AG37" s="120">
        <v>0</v>
      </c>
      <c r="AH37" s="136">
        <f>SUM(D37:AG37)</f>
        <v>1</v>
      </c>
    </row>
    <row r="38" spans="1:34">
      <c r="A38" s="265"/>
      <c r="B38" s="259"/>
      <c r="C38" s="135" t="s">
        <v>118</v>
      </c>
      <c r="D38" s="118"/>
      <c r="E38" s="92">
        <f>'Por Programas'!I21</f>
        <v>0</v>
      </c>
      <c r="F38" s="92">
        <f>'Por Programas'!J21</f>
        <v>0</v>
      </c>
      <c r="G38" s="98">
        <f>'Por Programas'!K21</f>
        <v>0</v>
      </c>
      <c r="H38" s="133"/>
      <c r="I38" s="118">
        <f>'Por Programas'!L21</f>
        <v>0</v>
      </c>
      <c r="J38" s="90">
        <f>'Por Programas'!M21</f>
        <v>3.6064852000000001E-3</v>
      </c>
      <c r="K38" s="90">
        <f>'Por Programas'!N21</f>
        <v>0</v>
      </c>
      <c r="L38" s="98">
        <f>'Por Programas'!O21</f>
        <v>0</v>
      </c>
      <c r="M38" s="133"/>
      <c r="N38" s="118">
        <f>'Por Programas'!P21</f>
        <v>0</v>
      </c>
      <c r="O38" s="90">
        <f>'Por Programas'!Q21</f>
        <v>0</v>
      </c>
      <c r="P38" s="90">
        <f>'Por Programas'!R21</f>
        <v>0</v>
      </c>
      <c r="Q38" s="98">
        <f>'Por Programas'!S21</f>
        <v>0</v>
      </c>
      <c r="R38" s="133"/>
      <c r="S38" s="118">
        <f>'Por Programas'!T21</f>
        <v>0</v>
      </c>
      <c r="T38" s="90">
        <f>'Por Programas'!U21</f>
        <v>0</v>
      </c>
      <c r="U38" s="90">
        <f>'Por Programas'!V21</f>
        <v>0</v>
      </c>
      <c r="V38" s="98">
        <f>'Por Programas'!W21</f>
        <v>0</v>
      </c>
      <c r="W38" s="133"/>
      <c r="X38" s="118">
        <f>'Por Programas'!X21</f>
        <v>0</v>
      </c>
      <c r="Y38" s="90">
        <f>'Por Programas'!Y21</f>
        <v>0</v>
      </c>
      <c r="Z38" s="90">
        <f>'Por Programas'!Z21</f>
        <v>0</v>
      </c>
      <c r="AA38" s="98">
        <f>'Por Programas'!AA21</f>
        <v>0</v>
      </c>
      <c r="AB38" s="133"/>
      <c r="AC38" s="118">
        <f>'Por Programas'!AB21</f>
        <v>0</v>
      </c>
      <c r="AD38" s="90">
        <f>'Por Programas'!AC21</f>
        <v>0</v>
      </c>
      <c r="AE38" s="90">
        <f>'Por Programas'!AD21</f>
        <v>0</v>
      </c>
      <c r="AF38" s="98">
        <f>'Por Programas'!AE21</f>
        <v>0</v>
      </c>
      <c r="AG38" s="121" t="e">
        <f>'Por Programas'!#REF!</f>
        <v>#REF!</v>
      </c>
      <c r="AH38" s="159"/>
    </row>
    <row r="39" spans="1:34" ht="14.45" thickBot="1">
      <c r="A39" s="265"/>
      <c r="B39" s="260"/>
      <c r="C39" s="134" t="s">
        <v>119</v>
      </c>
      <c r="D39" s="119"/>
      <c r="E39" s="99">
        <f>E37-E38</f>
        <v>0</v>
      </c>
      <c r="F39" s="95">
        <f>F37-F38</f>
        <v>0</v>
      </c>
      <c r="G39" s="100">
        <f>G37-G38</f>
        <v>0</v>
      </c>
      <c r="H39" s="133"/>
      <c r="I39" s="119">
        <f>I37-I38</f>
        <v>0</v>
      </c>
      <c r="J39" s="95">
        <f>J37-J38</f>
        <v>-3.6064852000000001E-3</v>
      </c>
      <c r="K39" s="95">
        <f>K37-K38</f>
        <v>5.0000000000000001E-3</v>
      </c>
      <c r="L39" s="100">
        <f>L37-L38</f>
        <v>1.0999999999999999E-2</v>
      </c>
      <c r="M39" s="133"/>
      <c r="N39" s="119">
        <f>N37-N38</f>
        <v>2.1000000000000001E-2</v>
      </c>
      <c r="O39" s="95">
        <f>O37-O38</f>
        <v>3.6000000000000004E-2</v>
      </c>
      <c r="P39" s="95">
        <f>P37-P38</f>
        <v>4.5999999999999999E-2</v>
      </c>
      <c r="Q39" s="100">
        <f>Q37-Q38</f>
        <v>5.1000000000000004E-2</v>
      </c>
      <c r="R39" s="133"/>
      <c r="S39" s="119">
        <f>S37-S38</f>
        <v>6.0999999999999999E-2</v>
      </c>
      <c r="T39" s="95">
        <f>T37-T38</f>
        <v>8.6000000000000007E-2</v>
      </c>
      <c r="U39" s="95">
        <f>U37-U38</f>
        <v>9.8500000000000004E-2</v>
      </c>
      <c r="V39" s="100">
        <f>V37-V38</f>
        <v>0.1085</v>
      </c>
      <c r="W39" s="133"/>
      <c r="X39" s="119">
        <f>X37-X38</f>
        <v>0.09</v>
      </c>
      <c r="Y39" s="95">
        <f>Y37-Y38</f>
        <v>0.08</v>
      </c>
      <c r="Z39" s="95">
        <f>Z37-Z38</f>
        <v>0.06</v>
      </c>
      <c r="AA39" s="100">
        <f>AA37-AA38</f>
        <v>5.5E-2</v>
      </c>
      <c r="AB39" s="133"/>
      <c r="AC39" s="119">
        <f>AC37-AC38</f>
        <v>4.8500000000000001E-2</v>
      </c>
      <c r="AD39" s="95">
        <f>AD37-AD38</f>
        <v>5.3499999999999999E-2</v>
      </c>
      <c r="AE39" s="95">
        <f>AE37-AE38</f>
        <v>0.05</v>
      </c>
      <c r="AF39" s="100">
        <f>AF37-AF38</f>
        <v>3.9E-2</v>
      </c>
      <c r="AG39" s="122" t="e">
        <f>AG37-AG38</f>
        <v>#REF!</v>
      </c>
      <c r="AH39" s="159"/>
    </row>
    <row r="40" spans="1:34" ht="8.1" customHeight="1" thickBot="1">
      <c r="A40" s="265"/>
      <c r="B40" s="143"/>
      <c r="C40" s="139"/>
      <c r="D40" s="133"/>
      <c r="E40" s="142"/>
      <c r="F40" s="142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41"/>
    </row>
    <row r="41" spans="1:34" ht="14.45" thickBot="1">
      <c r="A41" s="265"/>
      <c r="B41" s="145"/>
      <c r="C41" s="139"/>
      <c r="D41" s="244">
        <f>SUM(D42:G42)</f>
        <v>0</v>
      </c>
      <c r="E41" s="245"/>
      <c r="F41" s="245"/>
      <c r="G41" s="246"/>
      <c r="H41" s="138"/>
      <c r="I41" s="244">
        <f>SUM(I42:L42)</f>
        <v>2.1900000000000003E-2</v>
      </c>
      <c r="J41" s="245"/>
      <c r="K41" s="245"/>
      <c r="L41" s="246"/>
      <c r="M41" s="138"/>
      <c r="N41" s="244">
        <f>SUM(N42:Q42)</f>
        <v>0.15679999999999999</v>
      </c>
      <c r="O41" s="245"/>
      <c r="P41" s="245"/>
      <c r="Q41" s="246"/>
      <c r="R41" s="138"/>
      <c r="S41" s="244">
        <f>SUM(S42:V42)</f>
        <v>0.35680000000000001</v>
      </c>
      <c r="T41" s="245"/>
      <c r="U41" s="245"/>
      <c r="V41" s="246"/>
      <c r="W41" s="138"/>
      <c r="X41" s="244">
        <f>SUM(X42:AA42)</f>
        <v>0.25720000000000004</v>
      </c>
      <c r="Y41" s="245"/>
      <c r="Z41" s="245"/>
      <c r="AA41" s="246"/>
      <c r="AB41" s="138"/>
      <c r="AC41" s="244">
        <f>SUM(AC42:AF42)</f>
        <v>0.20729999999999998</v>
      </c>
      <c r="AD41" s="245"/>
      <c r="AE41" s="245"/>
      <c r="AF41" s="246"/>
      <c r="AG41" s="109"/>
      <c r="AH41" s="150">
        <f>SUM(D41:AF41)</f>
        <v>1</v>
      </c>
    </row>
    <row r="42" spans="1:34">
      <c r="A42" s="265"/>
      <c r="B42" s="258" t="s">
        <v>128</v>
      </c>
      <c r="C42" s="137" t="s">
        <v>117</v>
      </c>
      <c r="D42" s="117">
        <v>0</v>
      </c>
      <c r="E42" s="96">
        <v>0</v>
      </c>
      <c r="F42" s="96">
        <v>0</v>
      </c>
      <c r="G42" s="97">
        <v>0</v>
      </c>
      <c r="H42" s="133"/>
      <c r="I42" s="117">
        <v>0</v>
      </c>
      <c r="J42" s="96">
        <v>0</v>
      </c>
      <c r="K42" s="96">
        <v>1.0200000000000001E-2</v>
      </c>
      <c r="L42" s="97">
        <v>1.17E-2</v>
      </c>
      <c r="M42" s="133"/>
      <c r="N42" s="117">
        <v>2.1700000000000001E-2</v>
      </c>
      <c r="O42" s="96">
        <v>3.6700000000000003E-2</v>
      </c>
      <c r="P42" s="96">
        <v>4.6699999999999998E-2</v>
      </c>
      <c r="Q42" s="97">
        <v>5.1700000000000003E-2</v>
      </c>
      <c r="R42" s="133"/>
      <c r="S42" s="117">
        <v>6.1699999999999998E-2</v>
      </c>
      <c r="T42" s="96">
        <v>8.6699999999999999E-2</v>
      </c>
      <c r="U42" s="96">
        <v>9.920000000000001E-2</v>
      </c>
      <c r="V42" s="97">
        <v>0.10919999999999999</v>
      </c>
      <c r="W42" s="133"/>
      <c r="X42" s="117">
        <v>9.1700000000000004E-2</v>
      </c>
      <c r="Y42" s="96">
        <v>7.1700000000000014E-2</v>
      </c>
      <c r="Z42" s="96">
        <v>5.2000000000000005E-2</v>
      </c>
      <c r="AA42" s="97">
        <v>4.1800000000000004E-2</v>
      </c>
      <c r="AB42" s="133"/>
      <c r="AC42" s="117">
        <v>4.9200000000000001E-2</v>
      </c>
      <c r="AD42" s="96">
        <v>5.4199999999999998E-2</v>
      </c>
      <c r="AE42" s="96">
        <v>6.4200000000000007E-2</v>
      </c>
      <c r="AF42" s="97">
        <v>3.9699999999999999E-2</v>
      </c>
      <c r="AG42" s="120">
        <v>0</v>
      </c>
      <c r="AH42" s="136">
        <f>SUM(D42:AG42)</f>
        <v>1</v>
      </c>
    </row>
    <row r="43" spans="1:34">
      <c r="A43" s="265"/>
      <c r="B43" s="259"/>
      <c r="C43" s="135" t="s">
        <v>118</v>
      </c>
      <c r="D43" s="118"/>
      <c r="E43" s="90">
        <f>'Por Programas'!I23</f>
        <v>0</v>
      </c>
      <c r="F43" s="91">
        <f>'Por Programas'!J23</f>
        <v>0</v>
      </c>
      <c r="G43" s="104">
        <f>'Por Programas'!K23</f>
        <v>0</v>
      </c>
      <c r="H43" s="142"/>
      <c r="I43" s="123">
        <f>'Por Programas'!L23</f>
        <v>0</v>
      </c>
      <c r="J43" s="91">
        <f>'Por Programas'!M23</f>
        <v>0</v>
      </c>
      <c r="K43" s="91">
        <f>'Por Programas'!N23</f>
        <v>0</v>
      </c>
      <c r="L43" s="104">
        <f>'Por Programas'!O23</f>
        <v>0</v>
      </c>
      <c r="M43" s="142"/>
      <c r="N43" s="123">
        <f>'Por Programas'!P23</f>
        <v>0</v>
      </c>
      <c r="O43" s="91">
        <f>'Por Programas'!Q23</f>
        <v>0</v>
      </c>
      <c r="P43" s="91">
        <f>'Por Programas'!R23</f>
        <v>0</v>
      </c>
      <c r="Q43" s="104">
        <f>'Por Programas'!S23</f>
        <v>0</v>
      </c>
      <c r="R43" s="142"/>
      <c r="S43" s="123">
        <f>'Por Programas'!T23</f>
        <v>0</v>
      </c>
      <c r="T43" s="91">
        <f>'Por Programas'!U23</f>
        <v>0</v>
      </c>
      <c r="U43" s="91">
        <f>'Por Programas'!V23</f>
        <v>0</v>
      </c>
      <c r="V43" s="104">
        <f>'Por Programas'!W23</f>
        <v>0</v>
      </c>
      <c r="W43" s="142"/>
      <c r="X43" s="123">
        <f>'Por Programas'!X23</f>
        <v>0</v>
      </c>
      <c r="Y43" s="91">
        <f>'Por Programas'!Y23</f>
        <v>0</v>
      </c>
      <c r="Z43" s="91">
        <f>'Por Programas'!Z23</f>
        <v>0</v>
      </c>
      <c r="AA43" s="104">
        <f>'Por Programas'!AA23</f>
        <v>0</v>
      </c>
      <c r="AB43" s="142"/>
      <c r="AC43" s="123">
        <f>'Por Programas'!AB23</f>
        <v>0</v>
      </c>
      <c r="AD43" s="91">
        <f>'Por Programas'!AC23</f>
        <v>0</v>
      </c>
      <c r="AE43" s="91">
        <f>'Por Programas'!AD23</f>
        <v>0</v>
      </c>
      <c r="AF43" s="104">
        <f>'Por Programas'!AE23</f>
        <v>0</v>
      </c>
      <c r="AG43" s="124" t="e">
        <f>'Por Programas'!#REF!</f>
        <v>#REF!</v>
      </c>
      <c r="AH43" s="159"/>
    </row>
    <row r="44" spans="1:34" ht="14.45" thickBot="1">
      <c r="A44" s="265"/>
      <c r="B44" s="260"/>
      <c r="C44" s="134" t="s">
        <v>119</v>
      </c>
      <c r="D44" s="119"/>
      <c r="E44" s="95">
        <f>E42-E43</f>
        <v>0</v>
      </c>
      <c r="F44" s="95">
        <f>F42-F43</f>
        <v>0</v>
      </c>
      <c r="G44" s="100">
        <f>G42-G43</f>
        <v>0</v>
      </c>
      <c r="H44" s="133"/>
      <c r="I44" s="119">
        <f>I42-I43</f>
        <v>0</v>
      </c>
      <c r="J44" s="95">
        <f>J42-J43</f>
        <v>0</v>
      </c>
      <c r="K44" s="95">
        <f>K42-K43</f>
        <v>1.0200000000000001E-2</v>
      </c>
      <c r="L44" s="100">
        <f>L42-L43</f>
        <v>1.17E-2</v>
      </c>
      <c r="M44" s="133"/>
      <c r="N44" s="119">
        <f>N42-N43</f>
        <v>2.1700000000000001E-2</v>
      </c>
      <c r="O44" s="95">
        <f>O42-O43</f>
        <v>3.6700000000000003E-2</v>
      </c>
      <c r="P44" s="95">
        <f>P42-P43</f>
        <v>4.6699999999999998E-2</v>
      </c>
      <c r="Q44" s="100">
        <f>Q42-Q43</f>
        <v>5.1700000000000003E-2</v>
      </c>
      <c r="R44" s="133"/>
      <c r="S44" s="119">
        <f>S42-S43</f>
        <v>6.1699999999999998E-2</v>
      </c>
      <c r="T44" s="95">
        <f>T42-T43</f>
        <v>8.6699999999999999E-2</v>
      </c>
      <c r="U44" s="95">
        <f>U42-U43</f>
        <v>9.920000000000001E-2</v>
      </c>
      <c r="V44" s="100">
        <f>V42-V43</f>
        <v>0.10919999999999999</v>
      </c>
      <c r="W44" s="133"/>
      <c r="X44" s="119">
        <f>X42-X43</f>
        <v>9.1700000000000004E-2</v>
      </c>
      <c r="Y44" s="95">
        <f>Y42-Y43</f>
        <v>7.1700000000000014E-2</v>
      </c>
      <c r="Z44" s="95">
        <f>Z42-Z43</f>
        <v>5.2000000000000005E-2</v>
      </c>
      <c r="AA44" s="100">
        <f>AA42-AA43</f>
        <v>4.1800000000000004E-2</v>
      </c>
      <c r="AB44" s="133"/>
      <c r="AC44" s="119">
        <f>AC42-AC43</f>
        <v>4.9200000000000001E-2</v>
      </c>
      <c r="AD44" s="95">
        <f>AD42-AD43</f>
        <v>5.4199999999999998E-2</v>
      </c>
      <c r="AE44" s="95">
        <f>AE42-AE43</f>
        <v>6.4200000000000007E-2</v>
      </c>
      <c r="AF44" s="100">
        <f>AF42-AF43</f>
        <v>3.9699999999999999E-2</v>
      </c>
      <c r="AG44" s="122" t="e">
        <f>AG42-AG43</f>
        <v>#REF!</v>
      </c>
      <c r="AH44" s="159"/>
    </row>
    <row r="45" spans="1:34" ht="8.1" customHeight="1" thickBot="1">
      <c r="A45" s="265"/>
      <c r="B45" s="143"/>
      <c r="C45" s="139"/>
      <c r="D45" s="133"/>
      <c r="E45" s="142"/>
      <c r="F45" s="142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41"/>
    </row>
    <row r="46" spans="1:34" ht="14.45" thickBot="1">
      <c r="A46" s="265"/>
      <c r="B46" s="145"/>
      <c r="C46" s="139"/>
      <c r="D46" s="244">
        <f>SUM(D47:G47)</f>
        <v>0</v>
      </c>
      <c r="E46" s="245"/>
      <c r="F46" s="245"/>
      <c r="G46" s="246"/>
      <c r="H46" s="138"/>
      <c r="I46" s="244">
        <f>SUM(I47:L47)</f>
        <v>1.4999999999999999E-2</v>
      </c>
      <c r="J46" s="245"/>
      <c r="K46" s="245"/>
      <c r="L46" s="246"/>
      <c r="M46" s="138"/>
      <c r="N46" s="244">
        <f>SUM(N47:Q47)</f>
        <v>0.16369999999999998</v>
      </c>
      <c r="O46" s="245"/>
      <c r="P46" s="245"/>
      <c r="Q46" s="246"/>
      <c r="R46" s="138"/>
      <c r="S46" s="244">
        <f>SUM(S47:V47)</f>
        <v>0.35680000000000001</v>
      </c>
      <c r="T46" s="245"/>
      <c r="U46" s="245"/>
      <c r="V46" s="246"/>
      <c r="W46" s="138"/>
      <c r="X46" s="244">
        <f>SUM(X47:AA47)</f>
        <v>0.25720000000000004</v>
      </c>
      <c r="Y46" s="245"/>
      <c r="Z46" s="245"/>
      <c r="AA46" s="246"/>
      <c r="AB46" s="138"/>
      <c r="AC46" s="244">
        <f>SUM(AC47:AF47)</f>
        <v>0.20729999999999998</v>
      </c>
      <c r="AD46" s="245"/>
      <c r="AE46" s="245"/>
      <c r="AF46" s="246"/>
      <c r="AG46" s="109"/>
      <c r="AH46" s="150">
        <f>SUM(D46:AF46)</f>
        <v>1</v>
      </c>
    </row>
    <row r="47" spans="1:34">
      <c r="A47" s="265"/>
      <c r="B47" s="261" t="s">
        <v>129</v>
      </c>
      <c r="C47" s="137" t="s">
        <v>117</v>
      </c>
      <c r="D47" s="117">
        <v>0</v>
      </c>
      <c r="E47" s="96">
        <v>0</v>
      </c>
      <c r="F47" s="96">
        <v>0</v>
      </c>
      <c r="G47" s="97">
        <v>0</v>
      </c>
      <c r="H47" s="133"/>
      <c r="I47" s="117">
        <v>0</v>
      </c>
      <c r="J47" s="96">
        <v>0</v>
      </c>
      <c r="K47" s="96">
        <v>0</v>
      </c>
      <c r="L47" s="97">
        <v>1.4999999999999999E-2</v>
      </c>
      <c r="M47" s="133"/>
      <c r="N47" s="117">
        <f>2.17%+0.69%</f>
        <v>2.86E-2</v>
      </c>
      <c r="O47" s="96">
        <v>3.6700000000000003E-2</v>
      </c>
      <c r="P47" s="96">
        <v>4.6699999999999998E-2</v>
      </c>
      <c r="Q47" s="97">
        <v>5.1700000000000003E-2</v>
      </c>
      <c r="R47" s="133"/>
      <c r="S47" s="117">
        <v>6.1699999999999998E-2</v>
      </c>
      <c r="T47" s="96">
        <v>8.6699999999999999E-2</v>
      </c>
      <c r="U47" s="96">
        <v>9.920000000000001E-2</v>
      </c>
      <c r="V47" s="97">
        <v>0.10919999999999999</v>
      </c>
      <c r="W47" s="133"/>
      <c r="X47" s="117">
        <v>9.1700000000000004E-2</v>
      </c>
      <c r="Y47" s="96">
        <v>7.1700000000000014E-2</v>
      </c>
      <c r="Z47" s="96">
        <v>5.2000000000000005E-2</v>
      </c>
      <c r="AA47" s="97">
        <v>4.1800000000000004E-2</v>
      </c>
      <c r="AB47" s="133"/>
      <c r="AC47" s="117">
        <v>4.9200000000000001E-2</v>
      </c>
      <c r="AD47" s="96">
        <v>5.4199999999999998E-2</v>
      </c>
      <c r="AE47" s="96">
        <v>6.4200000000000007E-2</v>
      </c>
      <c r="AF47" s="97">
        <v>3.9699999999999999E-2</v>
      </c>
      <c r="AG47" s="120">
        <v>0</v>
      </c>
      <c r="AH47" s="136">
        <f>SUM(D47:AG47)</f>
        <v>1</v>
      </c>
    </row>
    <row r="48" spans="1:34">
      <c r="A48" s="265"/>
      <c r="B48" s="262"/>
      <c r="C48" s="135" t="s">
        <v>118</v>
      </c>
      <c r="D48" s="118"/>
      <c r="E48" s="90">
        <f>'Por Programas'!I25</f>
        <v>0</v>
      </c>
      <c r="F48" s="90">
        <f>'Por Programas'!J25</f>
        <v>0</v>
      </c>
      <c r="G48" s="98">
        <f>'Por Programas'!K25</f>
        <v>0</v>
      </c>
      <c r="H48" s="133"/>
      <c r="I48" s="118">
        <f>'Por Programas'!L25</f>
        <v>0</v>
      </c>
      <c r="J48" s="90">
        <f>'Por Programas'!M25</f>
        <v>3.7728800000000004E-5</v>
      </c>
      <c r="K48" s="90">
        <f>'Por Programas'!N25</f>
        <v>0</v>
      </c>
      <c r="L48" s="98">
        <f>'Por Programas'!O25</f>
        <v>0</v>
      </c>
      <c r="M48" s="133"/>
      <c r="N48" s="118">
        <f>'Por Programas'!P25</f>
        <v>0</v>
      </c>
      <c r="O48" s="90">
        <f>'Por Programas'!Q25</f>
        <v>0</v>
      </c>
      <c r="P48" s="90">
        <f>'Por Programas'!R25</f>
        <v>0</v>
      </c>
      <c r="Q48" s="98">
        <f>'Por Programas'!S25</f>
        <v>0</v>
      </c>
      <c r="R48" s="133"/>
      <c r="S48" s="118">
        <f>'Por Programas'!T25</f>
        <v>0</v>
      </c>
      <c r="T48" s="90">
        <f>'Por Programas'!U25</f>
        <v>0</v>
      </c>
      <c r="U48" s="90">
        <f>'Por Programas'!V25</f>
        <v>0</v>
      </c>
      <c r="V48" s="98">
        <f>'Por Programas'!W25</f>
        <v>0</v>
      </c>
      <c r="W48" s="133"/>
      <c r="X48" s="118">
        <f>'Por Programas'!X25</f>
        <v>0</v>
      </c>
      <c r="Y48" s="90">
        <f>'Por Programas'!Y25</f>
        <v>0</v>
      </c>
      <c r="Z48" s="90">
        <f>'Por Programas'!Z25</f>
        <v>0</v>
      </c>
      <c r="AA48" s="98">
        <f>'Por Programas'!AA25</f>
        <v>0</v>
      </c>
      <c r="AB48" s="133"/>
      <c r="AC48" s="118">
        <f>'Por Programas'!AB25</f>
        <v>0</v>
      </c>
      <c r="AD48" s="90">
        <f>'Por Programas'!AC25</f>
        <v>0</v>
      </c>
      <c r="AE48" s="90">
        <f>'Por Programas'!AD25</f>
        <v>0</v>
      </c>
      <c r="AF48" s="98">
        <f>'Por Programas'!AE25</f>
        <v>0</v>
      </c>
      <c r="AG48" s="121" t="e">
        <f>'Por Programas'!#REF!</f>
        <v>#REF!</v>
      </c>
      <c r="AH48" s="159"/>
    </row>
    <row r="49" spans="1:34" ht="14.45" thickBot="1">
      <c r="A49" s="265"/>
      <c r="B49" s="263"/>
      <c r="C49" s="134" t="s">
        <v>119</v>
      </c>
      <c r="D49" s="119"/>
      <c r="E49" s="95">
        <f>E47-E48</f>
        <v>0</v>
      </c>
      <c r="F49" s="95">
        <f>F47-F48</f>
        <v>0</v>
      </c>
      <c r="G49" s="100">
        <f>G47-G48</f>
        <v>0</v>
      </c>
      <c r="H49" s="133"/>
      <c r="I49" s="119">
        <f>I47-I48</f>
        <v>0</v>
      </c>
      <c r="J49" s="95">
        <f>J47-J48</f>
        <v>-3.7728800000000004E-5</v>
      </c>
      <c r="K49" s="95">
        <f>K47-K48</f>
        <v>0</v>
      </c>
      <c r="L49" s="100">
        <f>L47-L48</f>
        <v>1.4999999999999999E-2</v>
      </c>
      <c r="M49" s="133"/>
      <c r="N49" s="119">
        <f>N47-N48</f>
        <v>2.86E-2</v>
      </c>
      <c r="O49" s="95">
        <f>O47-O48</f>
        <v>3.6700000000000003E-2</v>
      </c>
      <c r="P49" s="95">
        <f>P47-P48</f>
        <v>4.6699999999999998E-2</v>
      </c>
      <c r="Q49" s="100">
        <f>Q47-Q48</f>
        <v>5.1700000000000003E-2</v>
      </c>
      <c r="R49" s="133"/>
      <c r="S49" s="119">
        <f>S47-S48</f>
        <v>6.1699999999999998E-2</v>
      </c>
      <c r="T49" s="95">
        <f>T47-T48</f>
        <v>8.6699999999999999E-2</v>
      </c>
      <c r="U49" s="95">
        <f>U47-U48</f>
        <v>9.920000000000001E-2</v>
      </c>
      <c r="V49" s="100">
        <f>V47-V48</f>
        <v>0.10919999999999999</v>
      </c>
      <c r="W49" s="133"/>
      <c r="X49" s="119">
        <f>X47-X48</f>
        <v>9.1700000000000004E-2</v>
      </c>
      <c r="Y49" s="95">
        <f>Y47-Y48</f>
        <v>7.1700000000000014E-2</v>
      </c>
      <c r="Z49" s="95">
        <f>Z47-Z48</f>
        <v>5.2000000000000005E-2</v>
      </c>
      <c r="AA49" s="100">
        <f>AA47-AA48</f>
        <v>4.1800000000000004E-2</v>
      </c>
      <c r="AB49" s="133"/>
      <c r="AC49" s="119">
        <f>AC47-AC48</f>
        <v>4.9200000000000001E-2</v>
      </c>
      <c r="AD49" s="95">
        <f>AD47-AD48</f>
        <v>5.4199999999999998E-2</v>
      </c>
      <c r="AE49" s="95">
        <f>AE47-AE48</f>
        <v>6.4200000000000007E-2</v>
      </c>
      <c r="AF49" s="100">
        <f>AF47-AF48</f>
        <v>3.9699999999999999E-2</v>
      </c>
      <c r="AG49" s="122" t="e">
        <f>AG47-AG48</f>
        <v>#REF!</v>
      </c>
      <c r="AH49" s="159"/>
    </row>
    <row r="50" spans="1:34" ht="8.1" customHeight="1" thickBot="1">
      <c r="A50" s="265"/>
      <c r="B50" s="143"/>
      <c r="C50" s="139"/>
      <c r="D50" s="133"/>
      <c r="E50" s="142"/>
      <c r="F50" s="14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41"/>
    </row>
    <row r="51" spans="1:34" ht="14.45" thickBot="1">
      <c r="A51" s="265"/>
      <c r="B51" s="145"/>
      <c r="C51" s="139"/>
      <c r="D51" s="244">
        <f>SUM(D52:G52)</f>
        <v>0</v>
      </c>
      <c r="E51" s="245"/>
      <c r="F51" s="245"/>
      <c r="G51" s="246"/>
      <c r="H51" s="138"/>
      <c r="I51" s="244">
        <f>SUM(I52:L52)</f>
        <v>2.2499999999999999E-2</v>
      </c>
      <c r="J51" s="245"/>
      <c r="K51" s="245"/>
      <c r="L51" s="246"/>
      <c r="M51" s="138"/>
      <c r="N51" s="244">
        <f>SUM(N52:Q52)</f>
        <v>0.16</v>
      </c>
      <c r="O51" s="245"/>
      <c r="P51" s="245"/>
      <c r="Q51" s="246"/>
      <c r="R51" s="138"/>
      <c r="S51" s="244">
        <f>SUM(S52:V52)</f>
        <v>0.35000000000000003</v>
      </c>
      <c r="T51" s="245"/>
      <c r="U51" s="245"/>
      <c r="V51" s="246"/>
      <c r="W51" s="138"/>
      <c r="X51" s="244">
        <f>SUM(X52:AA52)</f>
        <v>0.26549999999999996</v>
      </c>
      <c r="Y51" s="245"/>
      <c r="Z51" s="245"/>
      <c r="AA51" s="246"/>
      <c r="AB51" s="138"/>
      <c r="AC51" s="244">
        <f>SUM(AC52:AF52)</f>
        <v>0.20200000000000001</v>
      </c>
      <c r="AD51" s="245"/>
      <c r="AE51" s="245"/>
      <c r="AF51" s="246"/>
      <c r="AG51" s="109"/>
      <c r="AH51" s="150">
        <f>SUM(D51:AF51)</f>
        <v>1</v>
      </c>
    </row>
    <row r="52" spans="1:34">
      <c r="A52" s="265"/>
      <c r="B52" s="258" t="s">
        <v>130</v>
      </c>
      <c r="C52" s="137" t="s">
        <v>117</v>
      </c>
      <c r="D52" s="117">
        <v>0</v>
      </c>
      <c r="E52" s="96">
        <v>0</v>
      </c>
      <c r="F52" s="96">
        <v>0</v>
      </c>
      <c r="G52" s="97">
        <v>0</v>
      </c>
      <c r="H52" s="133"/>
      <c r="I52" s="117">
        <v>0</v>
      </c>
      <c r="J52" s="96">
        <v>0</v>
      </c>
      <c r="K52" s="96">
        <v>7.4999999999999997E-3</v>
      </c>
      <c r="L52" s="97">
        <v>1.4999999999999999E-2</v>
      </c>
      <c r="M52" s="133"/>
      <c r="N52" s="117">
        <v>2.5000000000000001E-2</v>
      </c>
      <c r="O52" s="96">
        <v>3.5000000000000003E-2</v>
      </c>
      <c r="P52" s="96">
        <v>4.4999999999999998E-2</v>
      </c>
      <c r="Q52" s="97">
        <v>5.5E-2</v>
      </c>
      <c r="R52" s="133"/>
      <c r="S52" s="117">
        <v>0.06</v>
      </c>
      <c r="T52" s="96">
        <v>8.5000000000000006E-2</v>
      </c>
      <c r="U52" s="96">
        <v>9.7500000000000003E-2</v>
      </c>
      <c r="V52" s="97">
        <v>0.1075</v>
      </c>
      <c r="W52" s="133"/>
      <c r="X52" s="117">
        <v>9.5000000000000001E-2</v>
      </c>
      <c r="Y52" s="96">
        <v>7.4999999999999997E-2</v>
      </c>
      <c r="Z52" s="96">
        <v>5.2499999999999998E-2</v>
      </c>
      <c r="AA52" s="97">
        <v>4.2999999999999997E-2</v>
      </c>
      <c r="AB52" s="133"/>
      <c r="AC52" s="117">
        <v>4.7500000000000001E-2</v>
      </c>
      <c r="AD52" s="96">
        <v>5.3999999999999999E-2</v>
      </c>
      <c r="AE52" s="96">
        <v>6.25E-2</v>
      </c>
      <c r="AF52" s="97">
        <v>3.7999999999999999E-2</v>
      </c>
      <c r="AG52" s="120">
        <v>0</v>
      </c>
      <c r="AH52" s="136">
        <f>SUM(D52:AG52)</f>
        <v>1</v>
      </c>
    </row>
    <row r="53" spans="1:34">
      <c r="A53" s="265"/>
      <c r="B53" s="259"/>
      <c r="C53" s="135" t="s">
        <v>118</v>
      </c>
      <c r="D53" s="118"/>
      <c r="E53" s="90">
        <f>'Por Programas'!I27</f>
        <v>0</v>
      </c>
      <c r="F53" s="90">
        <f>'Por Programas'!J27</f>
        <v>0</v>
      </c>
      <c r="G53" s="98">
        <f>'Por Programas'!K27</f>
        <v>0</v>
      </c>
      <c r="H53" s="133"/>
      <c r="I53" s="118">
        <f>'Por Programas'!L27</f>
        <v>0</v>
      </c>
      <c r="J53" s="90">
        <f>'Por Programas'!M27</f>
        <v>1.3320136E-2</v>
      </c>
      <c r="K53" s="90">
        <f>'Por Programas'!N27</f>
        <v>0</v>
      </c>
      <c r="L53" s="98">
        <f>'Por Programas'!O27</f>
        <v>0</v>
      </c>
      <c r="M53" s="133"/>
      <c r="N53" s="118">
        <f>'Por Programas'!P27</f>
        <v>0</v>
      </c>
      <c r="O53" s="90">
        <f>'Por Programas'!Q27</f>
        <v>0</v>
      </c>
      <c r="P53" s="90">
        <f>'Por Programas'!R27</f>
        <v>0</v>
      </c>
      <c r="Q53" s="98">
        <f>'Por Programas'!S27</f>
        <v>0</v>
      </c>
      <c r="R53" s="133"/>
      <c r="S53" s="118">
        <f>'Por Programas'!T27</f>
        <v>0</v>
      </c>
      <c r="T53" s="90">
        <f>'Por Programas'!U27</f>
        <v>0</v>
      </c>
      <c r="U53" s="90">
        <f>'Por Programas'!V27</f>
        <v>0</v>
      </c>
      <c r="V53" s="98">
        <f>'Por Programas'!W27</f>
        <v>0</v>
      </c>
      <c r="W53" s="133"/>
      <c r="X53" s="118">
        <f>'Por Programas'!X27</f>
        <v>0</v>
      </c>
      <c r="Y53" s="90">
        <f>'Por Programas'!Y27</f>
        <v>0</v>
      </c>
      <c r="Z53" s="90">
        <f>'Por Programas'!Z27</f>
        <v>0</v>
      </c>
      <c r="AA53" s="98">
        <f>'Por Programas'!AA27</f>
        <v>0</v>
      </c>
      <c r="AB53" s="133"/>
      <c r="AC53" s="118">
        <f>'Por Programas'!AB27</f>
        <v>0</v>
      </c>
      <c r="AD53" s="90">
        <f>'Por Programas'!AC27</f>
        <v>0</v>
      </c>
      <c r="AE53" s="90">
        <f>'Por Programas'!AD27</f>
        <v>0</v>
      </c>
      <c r="AF53" s="98">
        <f>'Por Programas'!AE27</f>
        <v>0</v>
      </c>
      <c r="AG53" s="121" t="e">
        <f>'Por Programas'!#REF!</f>
        <v>#REF!</v>
      </c>
      <c r="AH53" s="159"/>
    </row>
    <row r="54" spans="1:34" ht="14.45" thickBot="1">
      <c r="A54" s="265"/>
      <c r="B54" s="260"/>
      <c r="C54" s="134" t="s">
        <v>119</v>
      </c>
      <c r="D54" s="119"/>
      <c r="E54" s="95">
        <f>E52-E53</f>
        <v>0</v>
      </c>
      <c r="F54" s="95">
        <f>F52-F53</f>
        <v>0</v>
      </c>
      <c r="G54" s="100">
        <f>G52-G53</f>
        <v>0</v>
      </c>
      <c r="H54" s="133"/>
      <c r="I54" s="119">
        <f>I52-I53</f>
        <v>0</v>
      </c>
      <c r="J54" s="95">
        <f>J52-J53</f>
        <v>-1.3320136E-2</v>
      </c>
      <c r="K54" s="95">
        <f>K52-K53</f>
        <v>7.4999999999999997E-3</v>
      </c>
      <c r="L54" s="100">
        <f>L52-L53</f>
        <v>1.4999999999999999E-2</v>
      </c>
      <c r="M54" s="133"/>
      <c r="N54" s="119">
        <f>N52-N53</f>
        <v>2.5000000000000001E-2</v>
      </c>
      <c r="O54" s="95">
        <f>O52-O53</f>
        <v>3.5000000000000003E-2</v>
      </c>
      <c r="P54" s="95">
        <f>P52-P53</f>
        <v>4.4999999999999998E-2</v>
      </c>
      <c r="Q54" s="100">
        <f>Q52-Q53</f>
        <v>5.5E-2</v>
      </c>
      <c r="R54" s="133"/>
      <c r="S54" s="119">
        <f>S52-S53</f>
        <v>0.06</v>
      </c>
      <c r="T54" s="95">
        <f>T52-T53</f>
        <v>8.5000000000000006E-2</v>
      </c>
      <c r="U54" s="95">
        <f>U52-U53</f>
        <v>9.7500000000000003E-2</v>
      </c>
      <c r="V54" s="100">
        <f>V52-V53</f>
        <v>0.1075</v>
      </c>
      <c r="W54" s="133"/>
      <c r="X54" s="119">
        <f>X52-X53</f>
        <v>9.5000000000000001E-2</v>
      </c>
      <c r="Y54" s="95">
        <f>Y52-Y53</f>
        <v>7.4999999999999997E-2</v>
      </c>
      <c r="Z54" s="95">
        <f>Z52-Z53</f>
        <v>5.2499999999999998E-2</v>
      </c>
      <c r="AA54" s="100">
        <f>AA52-AA53</f>
        <v>4.2999999999999997E-2</v>
      </c>
      <c r="AB54" s="133"/>
      <c r="AC54" s="119">
        <f>AC52-AC53</f>
        <v>4.7500000000000001E-2</v>
      </c>
      <c r="AD54" s="95">
        <f>AD52-AD53</f>
        <v>5.3999999999999999E-2</v>
      </c>
      <c r="AE54" s="95">
        <f>AE52-AE53</f>
        <v>6.25E-2</v>
      </c>
      <c r="AF54" s="100">
        <f>AF52-AF53</f>
        <v>3.7999999999999999E-2</v>
      </c>
      <c r="AG54" s="122" t="e">
        <f>AG52-AG53</f>
        <v>#REF!</v>
      </c>
      <c r="AH54" s="159"/>
    </row>
    <row r="55" spans="1:34" ht="8.1" customHeight="1" thickBot="1">
      <c r="A55" s="265"/>
      <c r="B55" s="143"/>
      <c r="C55" s="139"/>
      <c r="D55" s="133"/>
      <c r="E55" s="142"/>
      <c r="F55" s="142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41"/>
    </row>
    <row r="56" spans="1:34" ht="14.45" thickBot="1">
      <c r="A56" s="265"/>
      <c r="B56" s="145"/>
      <c r="C56" s="139"/>
      <c r="D56" s="244">
        <f>SUM(D57:G57)</f>
        <v>0</v>
      </c>
      <c r="E56" s="245"/>
      <c r="F56" s="245"/>
      <c r="G56" s="246"/>
      <c r="H56" s="138"/>
      <c r="I56" s="244">
        <f>SUM(I57:L57)</f>
        <v>1.6400000000000001E-2</v>
      </c>
      <c r="J56" s="245"/>
      <c r="K56" s="245"/>
      <c r="L56" s="246"/>
      <c r="M56" s="138"/>
      <c r="N56" s="244">
        <f>SUM(N57:Q57)</f>
        <v>0.15560000000000002</v>
      </c>
      <c r="O56" s="245"/>
      <c r="P56" s="245"/>
      <c r="Q56" s="246"/>
      <c r="R56" s="138"/>
      <c r="S56" s="244">
        <f>SUM(S57:V57)</f>
        <v>0.36559999999999998</v>
      </c>
      <c r="T56" s="245"/>
      <c r="U56" s="245"/>
      <c r="V56" s="246"/>
      <c r="W56" s="138"/>
      <c r="X56" s="244">
        <f>SUM(X57:AA57)</f>
        <v>0.25629999999999997</v>
      </c>
      <c r="Y56" s="245"/>
      <c r="Z56" s="245"/>
      <c r="AA56" s="246"/>
      <c r="AB56" s="138"/>
      <c r="AC56" s="244">
        <f>SUM(AC57:AF57)</f>
        <v>0.20610000000000001</v>
      </c>
      <c r="AD56" s="245"/>
      <c r="AE56" s="245"/>
      <c r="AF56" s="246"/>
      <c r="AG56" s="109"/>
      <c r="AH56" s="150">
        <f>SUM(D56:AF56)</f>
        <v>1</v>
      </c>
    </row>
    <row r="57" spans="1:34">
      <c r="A57" s="265"/>
      <c r="B57" s="261" t="s">
        <v>131</v>
      </c>
      <c r="C57" s="137" t="s">
        <v>117</v>
      </c>
      <c r="D57" s="117">
        <v>0</v>
      </c>
      <c r="E57" s="96">
        <v>0</v>
      </c>
      <c r="F57" s="96">
        <v>0</v>
      </c>
      <c r="G57" s="97">
        <v>0</v>
      </c>
      <c r="H57" s="133"/>
      <c r="I57" s="117">
        <v>0</v>
      </c>
      <c r="J57" s="96">
        <v>0</v>
      </c>
      <c r="K57" s="96">
        <v>5.0000000000000001E-3</v>
      </c>
      <c r="L57" s="97">
        <v>1.14E-2</v>
      </c>
      <c r="M57" s="133"/>
      <c r="N57" s="117">
        <v>2.1400000000000002E-2</v>
      </c>
      <c r="O57" s="96">
        <v>3.6400000000000002E-2</v>
      </c>
      <c r="P57" s="96">
        <v>4.6399999999999997E-2</v>
      </c>
      <c r="Q57" s="97">
        <v>5.1400000000000001E-2</v>
      </c>
      <c r="R57" s="133"/>
      <c r="S57" s="117">
        <v>7.1400000000000005E-2</v>
      </c>
      <c r="T57" s="96">
        <v>8.6400000000000005E-2</v>
      </c>
      <c r="U57" s="96">
        <v>9.8900000000000002E-2</v>
      </c>
      <c r="V57" s="97">
        <v>0.1089</v>
      </c>
      <c r="W57" s="133"/>
      <c r="X57" s="117">
        <v>9.2799999999999994E-2</v>
      </c>
      <c r="Y57" s="96">
        <v>7.0000000000000007E-2</v>
      </c>
      <c r="Z57" s="96">
        <v>5.2099999999999994E-2</v>
      </c>
      <c r="AA57" s="97">
        <v>4.1399999999999999E-2</v>
      </c>
      <c r="AB57" s="133"/>
      <c r="AC57" s="117">
        <v>4.8899999999999999E-2</v>
      </c>
      <c r="AD57" s="96">
        <v>5.3899999999999997E-2</v>
      </c>
      <c r="AE57" s="96">
        <v>6.3899999999999998E-2</v>
      </c>
      <c r="AF57" s="97">
        <v>3.9399999999999998E-2</v>
      </c>
      <c r="AG57" s="120">
        <v>0</v>
      </c>
      <c r="AH57" s="136">
        <f>SUM(D57:AG57)</f>
        <v>0.99999999999999989</v>
      </c>
    </row>
    <row r="58" spans="1:34">
      <c r="A58" s="265"/>
      <c r="B58" s="262"/>
      <c r="C58" s="135" t="s">
        <v>118</v>
      </c>
      <c r="D58" s="118"/>
      <c r="E58" s="91">
        <f>'Por Programas'!I29</f>
        <v>0</v>
      </c>
      <c r="F58" s="91">
        <f>'Por Programas'!J29</f>
        <v>0</v>
      </c>
      <c r="G58" s="104">
        <f>'Por Programas'!K29</f>
        <v>0</v>
      </c>
      <c r="H58" s="142"/>
      <c r="I58" s="123">
        <f>'Por Programas'!L29</f>
        <v>0</v>
      </c>
      <c r="J58" s="90">
        <f>'Por Programas'!M29</f>
        <v>5.103185840707965E-5</v>
      </c>
      <c r="K58" s="90">
        <f>'Por Programas'!N29</f>
        <v>0</v>
      </c>
      <c r="L58" s="98">
        <f>'Por Programas'!O29</f>
        <v>0</v>
      </c>
      <c r="M58" s="142"/>
      <c r="N58" s="118">
        <f>'Por Programas'!P29</f>
        <v>0</v>
      </c>
      <c r="O58" s="90">
        <f>'Por Programas'!Q29</f>
        <v>0</v>
      </c>
      <c r="P58" s="90">
        <f>'Por Programas'!R29</f>
        <v>0</v>
      </c>
      <c r="Q58" s="98">
        <f>'Por Programas'!S29</f>
        <v>0</v>
      </c>
      <c r="R58" s="142"/>
      <c r="S58" s="118">
        <f>'Por Programas'!T29</f>
        <v>0</v>
      </c>
      <c r="T58" s="90">
        <f>'Por Programas'!U29</f>
        <v>0</v>
      </c>
      <c r="U58" s="90">
        <f>'Por Programas'!V29</f>
        <v>0</v>
      </c>
      <c r="V58" s="98">
        <f>'Por Programas'!W29</f>
        <v>0</v>
      </c>
      <c r="W58" s="142"/>
      <c r="X58" s="118">
        <f>'Por Programas'!X29</f>
        <v>0</v>
      </c>
      <c r="Y58" s="90">
        <f>'Por Programas'!Y29</f>
        <v>0</v>
      </c>
      <c r="Z58" s="90">
        <f>'Por Programas'!Z29</f>
        <v>0</v>
      </c>
      <c r="AA58" s="98">
        <f>'Por Programas'!AA29</f>
        <v>0</v>
      </c>
      <c r="AB58" s="142"/>
      <c r="AC58" s="118">
        <f>'Por Programas'!AB29</f>
        <v>0</v>
      </c>
      <c r="AD58" s="90">
        <f>'Por Programas'!AC29</f>
        <v>0</v>
      </c>
      <c r="AE58" s="90">
        <f>'Por Programas'!AD29</f>
        <v>0</v>
      </c>
      <c r="AF58" s="98">
        <f>'Por Programas'!AE29</f>
        <v>0</v>
      </c>
      <c r="AG58" s="121" t="e">
        <f>'Por Programas'!#REF!</f>
        <v>#REF!</v>
      </c>
      <c r="AH58" s="159"/>
    </row>
    <row r="59" spans="1:34" ht="14.45" thickBot="1">
      <c r="A59" s="265"/>
      <c r="B59" s="263"/>
      <c r="C59" s="134" t="s">
        <v>119</v>
      </c>
      <c r="D59" s="119"/>
      <c r="E59" s="101">
        <f>E57-E58</f>
        <v>0</v>
      </c>
      <c r="F59" s="101">
        <f>F57-F58</f>
        <v>0</v>
      </c>
      <c r="G59" s="125">
        <f>G57-G58</f>
        <v>0</v>
      </c>
      <c r="H59" s="142"/>
      <c r="I59" s="126">
        <f>I57-I58</f>
        <v>0</v>
      </c>
      <c r="J59" s="95">
        <f>J57-J58</f>
        <v>-5.103185840707965E-5</v>
      </c>
      <c r="K59" s="95">
        <f>K57-K58</f>
        <v>5.0000000000000001E-3</v>
      </c>
      <c r="L59" s="100">
        <f>L57-L58</f>
        <v>1.14E-2</v>
      </c>
      <c r="M59" s="142"/>
      <c r="N59" s="119">
        <f>N57-N58</f>
        <v>2.1400000000000002E-2</v>
      </c>
      <c r="O59" s="95">
        <f>O57-O58</f>
        <v>3.6400000000000002E-2</v>
      </c>
      <c r="P59" s="95">
        <f>P57-P58</f>
        <v>4.6399999999999997E-2</v>
      </c>
      <c r="Q59" s="100">
        <f>Q57-Q58</f>
        <v>5.1400000000000001E-2</v>
      </c>
      <c r="R59" s="142"/>
      <c r="S59" s="119">
        <f>S57-S58</f>
        <v>7.1400000000000005E-2</v>
      </c>
      <c r="T59" s="95">
        <f>T57-T58</f>
        <v>8.6400000000000005E-2</v>
      </c>
      <c r="U59" s="95">
        <f>U57-U58</f>
        <v>9.8900000000000002E-2</v>
      </c>
      <c r="V59" s="100">
        <f>V57-V58</f>
        <v>0.1089</v>
      </c>
      <c r="W59" s="142"/>
      <c r="X59" s="119">
        <f>X57-X58</f>
        <v>9.2799999999999994E-2</v>
      </c>
      <c r="Y59" s="95">
        <f>Y57-Y58</f>
        <v>7.0000000000000007E-2</v>
      </c>
      <c r="Z59" s="95">
        <f>Z57-Z58</f>
        <v>5.2099999999999994E-2</v>
      </c>
      <c r="AA59" s="100">
        <f>AA57-AA58</f>
        <v>4.1399999999999999E-2</v>
      </c>
      <c r="AB59" s="142"/>
      <c r="AC59" s="119">
        <f>AC57-AC58</f>
        <v>4.8899999999999999E-2</v>
      </c>
      <c r="AD59" s="95">
        <f>AD57-AD58</f>
        <v>5.3899999999999997E-2</v>
      </c>
      <c r="AE59" s="95">
        <f>AE57-AE58</f>
        <v>6.3899999999999998E-2</v>
      </c>
      <c r="AF59" s="100">
        <f>AF57-AF58</f>
        <v>3.9399999999999998E-2</v>
      </c>
      <c r="AG59" s="122" t="e">
        <f>AG57-AG58</f>
        <v>#REF!</v>
      </c>
      <c r="AH59" s="159"/>
    </row>
    <row r="60" spans="1:34" ht="8.1" customHeight="1" thickBot="1">
      <c r="A60" s="265"/>
      <c r="B60" s="143"/>
      <c r="C60" s="139"/>
      <c r="D60" s="133"/>
      <c r="E60" s="142"/>
      <c r="F60" s="142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41"/>
    </row>
    <row r="61" spans="1:34" ht="14.45" thickBot="1">
      <c r="A61" s="265"/>
      <c r="B61" s="145"/>
      <c r="C61" s="139"/>
      <c r="D61" s="244">
        <f>SUM(D62:G62)</f>
        <v>0</v>
      </c>
      <c r="E61" s="245"/>
      <c r="F61" s="245"/>
      <c r="G61" s="246"/>
      <c r="H61" s="138"/>
      <c r="I61" s="244">
        <f>SUM(I62:L62)</f>
        <v>0</v>
      </c>
      <c r="J61" s="245"/>
      <c r="K61" s="245"/>
      <c r="L61" s="246"/>
      <c r="M61" s="138"/>
      <c r="N61" s="244">
        <f>SUM(N62:Q62)</f>
        <v>5.5E-2</v>
      </c>
      <c r="O61" s="245"/>
      <c r="P61" s="245"/>
      <c r="Q61" s="246"/>
      <c r="R61" s="138"/>
      <c r="S61" s="244">
        <f>SUM(S62:V62)</f>
        <v>0.39</v>
      </c>
      <c r="T61" s="245"/>
      <c r="U61" s="245"/>
      <c r="V61" s="246"/>
      <c r="W61" s="138"/>
      <c r="X61" s="244">
        <f>SUM(X62:AA62)</f>
        <v>0.34</v>
      </c>
      <c r="Y61" s="245"/>
      <c r="Z61" s="245"/>
      <c r="AA61" s="246"/>
      <c r="AB61" s="138"/>
      <c r="AC61" s="244">
        <f>SUM(AC62:AF62)</f>
        <v>0.215</v>
      </c>
      <c r="AD61" s="245"/>
      <c r="AE61" s="245"/>
      <c r="AF61" s="246"/>
      <c r="AG61" s="109"/>
      <c r="AH61" s="150">
        <f>SUM(D61:AF61)</f>
        <v>1</v>
      </c>
    </row>
    <row r="62" spans="1:34">
      <c r="A62" s="265"/>
      <c r="B62" s="261" t="s">
        <v>132</v>
      </c>
      <c r="C62" s="137" t="s">
        <v>117</v>
      </c>
      <c r="D62" s="117">
        <v>0</v>
      </c>
      <c r="E62" s="96">
        <v>0</v>
      </c>
      <c r="F62" s="96">
        <v>0</v>
      </c>
      <c r="G62" s="97">
        <v>0</v>
      </c>
      <c r="H62" s="133"/>
      <c r="I62" s="117">
        <v>0</v>
      </c>
      <c r="J62" s="96">
        <v>0</v>
      </c>
      <c r="K62" s="96">
        <v>0</v>
      </c>
      <c r="L62" s="97">
        <v>0</v>
      </c>
      <c r="M62" s="133">
        <v>0</v>
      </c>
      <c r="N62" s="117">
        <v>0</v>
      </c>
      <c r="O62" s="96">
        <v>7.4999999999999997E-3</v>
      </c>
      <c r="P62" s="96">
        <v>1.4999999999999999E-2</v>
      </c>
      <c r="Q62" s="97">
        <v>3.2500000000000001E-2</v>
      </c>
      <c r="R62" s="133"/>
      <c r="S62" s="117">
        <v>7.0000000000000007E-2</v>
      </c>
      <c r="T62" s="96">
        <v>9.5000000000000001E-2</v>
      </c>
      <c r="U62" s="96">
        <v>0.1075</v>
      </c>
      <c r="V62" s="97">
        <v>0.11749999999999999</v>
      </c>
      <c r="W62" s="133">
        <v>0</v>
      </c>
      <c r="X62" s="117">
        <v>0.1</v>
      </c>
      <c r="Y62" s="96">
        <v>0.09</v>
      </c>
      <c r="Z62" s="96">
        <v>0.08</v>
      </c>
      <c r="AA62" s="97">
        <v>7.0000000000000007E-2</v>
      </c>
      <c r="AB62" s="133"/>
      <c r="AC62" s="117">
        <v>5.7500000000000002E-2</v>
      </c>
      <c r="AD62" s="96">
        <v>5.2499999999999998E-2</v>
      </c>
      <c r="AE62" s="96">
        <v>6.25E-2</v>
      </c>
      <c r="AF62" s="97">
        <v>4.2500000000000003E-2</v>
      </c>
      <c r="AG62" s="120">
        <v>0</v>
      </c>
      <c r="AH62" s="136">
        <f>SUM(D62:AG62)</f>
        <v>0.99999999999999989</v>
      </c>
    </row>
    <row r="63" spans="1:34">
      <c r="A63" s="265"/>
      <c r="B63" s="262"/>
      <c r="C63" s="135" t="s">
        <v>118</v>
      </c>
      <c r="D63" s="118"/>
      <c r="E63" s="90">
        <f>'Por Programas'!I31</f>
        <v>0</v>
      </c>
      <c r="F63" s="90">
        <f>'Por Programas'!J31</f>
        <v>0</v>
      </c>
      <c r="G63" s="127">
        <f>'Por Programas'!K31</f>
        <v>0</v>
      </c>
      <c r="H63" s="149"/>
      <c r="I63" s="118">
        <f>'Por Programas'!L31</f>
        <v>0</v>
      </c>
      <c r="J63" s="90">
        <f>'Por Programas'!M31</f>
        <v>0</v>
      </c>
      <c r="K63" s="90">
        <f>'Por Programas'!N31</f>
        <v>0</v>
      </c>
      <c r="L63" s="98">
        <f>'Por Programas'!O31</f>
        <v>0</v>
      </c>
      <c r="M63" s="149"/>
      <c r="N63" s="118">
        <f>'Por Programas'!P31</f>
        <v>0</v>
      </c>
      <c r="O63" s="90">
        <f>'Por Programas'!Q31</f>
        <v>0</v>
      </c>
      <c r="P63" s="90">
        <f>'Por Programas'!R31</f>
        <v>0</v>
      </c>
      <c r="Q63" s="98">
        <f>'Por Programas'!S31</f>
        <v>0</v>
      </c>
      <c r="R63" s="149"/>
      <c r="S63" s="118">
        <f>'Por Programas'!T31</f>
        <v>0</v>
      </c>
      <c r="T63" s="90">
        <f>'Por Programas'!U31</f>
        <v>0</v>
      </c>
      <c r="U63" s="90">
        <f>'Por Programas'!V31</f>
        <v>0</v>
      </c>
      <c r="V63" s="98">
        <f>'Por Programas'!W31</f>
        <v>0</v>
      </c>
      <c r="W63" s="149"/>
      <c r="X63" s="118">
        <f>'Por Programas'!X31</f>
        <v>0</v>
      </c>
      <c r="Y63" s="90">
        <f>'Por Programas'!Y31</f>
        <v>0</v>
      </c>
      <c r="Z63" s="90">
        <f>'Por Programas'!Z31</f>
        <v>0</v>
      </c>
      <c r="AA63" s="98">
        <f>'Por Programas'!AA31</f>
        <v>0</v>
      </c>
      <c r="AB63" s="149"/>
      <c r="AC63" s="118">
        <f>'Por Programas'!AB31</f>
        <v>0</v>
      </c>
      <c r="AD63" s="90">
        <f>'Por Programas'!AC31</f>
        <v>0</v>
      </c>
      <c r="AE63" s="90">
        <f>'Por Programas'!AD31</f>
        <v>0</v>
      </c>
      <c r="AF63" s="98">
        <f>'Por Programas'!AE31</f>
        <v>0</v>
      </c>
      <c r="AG63" s="121"/>
      <c r="AH63" s="159"/>
    </row>
    <row r="64" spans="1:34" ht="14.45" thickBot="1">
      <c r="A64" s="265"/>
      <c r="B64" s="263"/>
      <c r="C64" s="134" t="s">
        <v>119</v>
      </c>
      <c r="D64" s="119"/>
      <c r="E64" s="95">
        <f>E62-E63</f>
        <v>0</v>
      </c>
      <c r="F64" s="95">
        <f>F62-F63</f>
        <v>0</v>
      </c>
      <c r="G64" s="100">
        <f>G62-G63</f>
        <v>0</v>
      </c>
      <c r="H64" s="133"/>
      <c r="I64" s="119">
        <f>I62-I63</f>
        <v>0</v>
      </c>
      <c r="J64" s="95">
        <f>J62-J63</f>
        <v>0</v>
      </c>
      <c r="K64" s="95">
        <f>K62-K63</f>
        <v>0</v>
      </c>
      <c r="L64" s="100">
        <f>L62-L63</f>
        <v>0</v>
      </c>
      <c r="M64" s="133"/>
      <c r="N64" s="119">
        <f>N62-N63</f>
        <v>0</v>
      </c>
      <c r="O64" s="95">
        <f>O62-O63</f>
        <v>7.4999999999999997E-3</v>
      </c>
      <c r="P64" s="95">
        <f>P62-P63</f>
        <v>1.4999999999999999E-2</v>
      </c>
      <c r="Q64" s="100">
        <f>Q62-Q63</f>
        <v>3.2500000000000001E-2</v>
      </c>
      <c r="R64" s="133"/>
      <c r="S64" s="119">
        <f>S62-S63</f>
        <v>7.0000000000000007E-2</v>
      </c>
      <c r="T64" s="95">
        <f>T62-T63</f>
        <v>9.5000000000000001E-2</v>
      </c>
      <c r="U64" s="95">
        <f>U62-U63</f>
        <v>0.1075</v>
      </c>
      <c r="V64" s="100">
        <f>V62-V63</f>
        <v>0.11749999999999999</v>
      </c>
      <c r="W64" s="133"/>
      <c r="X64" s="119">
        <f>X62-X63</f>
        <v>0.1</v>
      </c>
      <c r="Y64" s="95">
        <f>Y62-Y63</f>
        <v>0.09</v>
      </c>
      <c r="Z64" s="95">
        <f>Z62-Z63</f>
        <v>0.08</v>
      </c>
      <c r="AA64" s="100">
        <f>AA62-AA63</f>
        <v>7.0000000000000007E-2</v>
      </c>
      <c r="AB64" s="133"/>
      <c r="AC64" s="119">
        <f>AC62-AC63</f>
        <v>5.7500000000000002E-2</v>
      </c>
      <c r="AD64" s="95">
        <f>AD62-AD63</f>
        <v>5.2499999999999998E-2</v>
      </c>
      <c r="AE64" s="95">
        <f>AE62-AE63</f>
        <v>6.25E-2</v>
      </c>
      <c r="AF64" s="100">
        <f>AF62-AF63</f>
        <v>4.2500000000000003E-2</v>
      </c>
      <c r="AG64" s="114">
        <f>AG62-AG63</f>
        <v>0</v>
      </c>
      <c r="AH64" s="159"/>
    </row>
    <row r="65" spans="1:34" ht="8.1" customHeight="1" thickBot="1">
      <c r="A65" s="265"/>
      <c r="B65" s="143"/>
      <c r="C65" s="139"/>
      <c r="D65" s="133"/>
      <c r="E65" s="142"/>
      <c r="F65" s="142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41"/>
    </row>
    <row r="66" spans="1:34" ht="14.45" thickBot="1">
      <c r="A66" s="265"/>
      <c r="B66" s="148"/>
      <c r="C66" s="139"/>
      <c r="D66" s="244">
        <f>SUM(D67:G67)</f>
        <v>0</v>
      </c>
      <c r="E66" s="245"/>
      <c r="F66" s="245"/>
      <c r="G66" s="246"/>
      <c r="H66" s="138"/>
      <c r="I66" s="244">
        <f>SUM(I67:L67)</f>
        <v>0</v>
      </c>
      <c r="J66" s="245"/>
      <c r="K66" s="245"/>
      <c r="L66" s="246"/>
      <c r="M66" s="138"/>
      <c r="N66" s="244">
        <f>SUM(N67:Q67)</f>
        <v>4.3499999999999997E-2</v>
      </c>
      <c r="O66" s="245"/>
      <c r="P66" s="245"/>
      <c r="Q66" s="246"/>
      <c r="R66" s="138"/>
      <c r="S66" s="244">
        <f>SUM(S67:V67)</f>
        <v>0.182</v>
      </c>
      <c r="T66" s="245"/>
      <c r="U66" s="245"/>
      <c r="V66" s="246"/>
      <c r="W66" s="138"/>
      <c r="X66" s="244">
        <f>SUM(X67:AA67)</f>
        <v>0.34199999999999997</v>
      </c>
      <c r="Y66" s="245"/>
      <c r="Z66" s="245"/>
      <c r="AA66" s="246"/>
      <c r="AB66" s="138"/>
      <c r="AC66" s="244">
        <f>SUM(AC67:AF67)</f>
        <v>0.4325</v>
      </c>
      <c r="AD66" s="245"/>
      <c r="AE66" s="245"/>
      <c r="AF66" s="246"/>
      <c r="AG66" s="192"/>
      <c r="AH66" s="150">
        <f>SUM(D66:AF66)</f>
        <v>0.99999999999999989</v>
      </c>
    </row>
    <row r="67" spans="1:34">
      <c r="A67" s="265"/>
      <c r="B67" s="261" t="s">
        <v>133</v>
      </c>
      <c r="C67" s="137" t="s">
        <v>117</v>
      </c>
      <c r="D67" s="117">
        <v>0</v>
      </c>
      <c r="E67" s="96">
        <v>0</v>
      </c>
      <c r="F67" s="96">
        <v>0</v>
      </c>
      <c r="G67" s="97">
        <v>0</v>
      </c>
      <c r="H67" s="133"/>
      <c r="I67" s="189">
        <v>0</v>
      </c>
      <c r="J67" s="96">
        <v>0</v>
      </c>
      <c r="K67" s="96">
        <v>0</v>
      </c>
      <c r="L67" s="97">
        <v>0</v>
      </c>
      <c r="M67" s="133"/>
      <c r="N67" s="117">
        <v>5.0000000000000001E-3</v>
      </c>
      <c r="O67" s="96">
        <v>7.4999999999999997E-3</v>
      </c>
      <c r="P67" s="96">
        <v>1.0500000000000001E-2</v>
      </c>
      <c r="Q67" s="97">
        <v>2.0500000000000001E-2</v>
      </c>
      <c r="R67" s="133"/>
      <c r="S67" s="117">
        <v>3.0499999999999999E-2</v>
      </c>
      <c r="T67" s="96">
        <v>4.0500000000000001E-2</v>
      </c>
      <c r="U67" s="96">
        <v>5.0500000000000003E-2</v>
      </c>
      <c r="V67" s="97">
        <v>6.0499999999999998E-2</v>
      </c>
      <c r="W67" s="133"/>
      <c r="X67" s="117">
        <v>7.0499999999999993E-2</v>
      </c>
      <c r="Y67" s="96">
        <v>8.0500000000000002E-2</v>
      </c>
      <c r="Z67" s="96">
        <v>9.0499999999999997E-2</v>
      </c>
      <c r="AA67" s="97">
        <v>0.10050000000000001</v>
      </c>
      <c r="AB67" s="133"/>
      <c r="AC67" s="117">
        <v>0.1105</v>
      </c>
      <c r="AD67" s="96">
        <v>0.1205</v>
      </c>
      <c r="AE67" s="96">
        <v>0.1305</v>
      </c>
      <c r="AF67" s="97">
        <f>4.1%+3%</f>
        <v>7.0999999999999994E-2</v>
      </c>
      <c r="AG67" s="120">
        <v>0</v>
      </c>
      <c r="AH67" s="136">
        <f>SUM(D67:AG67)</f>
        <v>1</v>
      </c>
    </row>
    <row r="68" spans="1:34">
      <c r="A68" s="265"/>
      <c r="B68" s="262"/>
      <c r="C68" s="135" t="s">
        <v>118</v>
      </c>
      <c r="D68" s="118"/>
      <c r="E68" s="188">
        <f>'Por Programas'!I33</f>
        <v>0</v>
      </c>
      <c r="F68" s="188">
        <f>'Por Programas'!J33</f>
        <v>0</v>
      </c>
      <c r="G68" s="194">
        <f>'Por Programas'!K33</f>
        <v>0</v>
      </c>
      <c r="H68" s="133"/>
      <c r="I68" s="191">
        <f>'Por Programas'!L33</f>
        <v>0</v>
      </c>
      <c r="J68" s="188">
        <f>'Por Programas'!M33</f>
        <v>0</v>
      </c>
      <c r="K68" s="188">
        <f>'Por Programas'!N33</f>
        <v>0</v>
      </c>
      <c r="L68" s="193">
        <f>'Por Programas'!O33</f>
        <v>0</v>
      </c>
      <c r="M68" s="133"/>
      <c r="N68" s="191">
        <f>'Por Programas'!P33</f>
        <v>0</v>
      </c>
      <c r="O68" s="188">
        <f>'Por Programas'!Q33</f>
        <v>0</v>
      </c>
      <c r="P68" s="188">
        <f>'Por Programas'!R33</f>
        <v>0</v>
      </c>
      <c r="Q68" s="193">
        <f>'Por Programas'!S33</f>
        <v>0</v>
      </c>
      <c r="R68" s="133"/>
      <c r="S68" s="191">
        <f>'Por Programas'!T33</f>
        <v>0</v>
      </c>
      <c r="T68" s="188">
        <f>'Por Programas'!U33</f>
        <v>0</v>
      </c>
      <c r="U68" s="188">
        <f>'Por Programas'!V33</f>
        <v>0</v>
      </c>
      <c r="V68" s="193">
        <f>'Por Programas'!W33</f>
        <v>0</v>
      </c>
      <c r="W68" s="133"/>
      <c r="X68" s="190">
        <f>'Por Programas'!X33</f>
        <v>0</v>
      </c>
      <c r="Y68" s="188">
        <f>'Por Programas'!Y33</f>
        <v>0</v>
      </c>
      <c r="Z68" s="188">
        <f>'Por Programas'!Z33</f>
        <v>0</v>
      </c>
      <c r="AA68" s="193">
        <f>'Por Programas'!AA33</f>
        <v>0</v>
      </c>
      <c r="AB68" s="133"/>
      <c r="AC68" s="190">
        <f>'Por Programas'!AB33</f>
        <v>0</v>
      </c>
      <c r="AD68" s="188">
        <f>'Por Programas'!AC33</f>
        <v>0</v>
      </c>
      <c r="AE68" s="188">
        <f>'Por Programas'!AD33</f>
        <v>0</v>
      </c>
      <c r="AF68" s="193">
        <f>'Por Programas'!AE33</f>
        <v>0</v>
      </c>
      <c r="AG68" s="121"/>
      <c r="AH68" s="159"/>
    </row>
    <row r="69" spans="1:34" ht="14.45" thickBot="1">
      <c r="A69" s="265"/>
      <c r="B69" s="263"/>
      <c r="C69" s="134" t="s">
        <v>119</v>
      </c>
      <c r="D69" s="119"/>
      <c r="E69" s="95">
        <f>E67-E68</f>
        <v>0</v>
      </c>
      <c r="F69" s="95">
        <f t="shared" ref="F69:I69" si="0">F67-F68</f>
        <v>0</v>
      </c>
      <c r="G69" s="100">
        <f t="shared" si="0"/>
        <v>0</v>
      </c>
      <c r="H69" s="133"/>
      <c r="I69" s="119">
        <f t="shared" si="0"/>
        <v>0</v>
      </c>
      <c r="J69" s="95">
        <f t="shared" ref="J69" si="1">J67-J68</f>
        <v>0</v>
      </c>
      <c r="K69" s="95">
        <f t="shared" ref="K69:L69" si="2">K67-K68</f>
        <v>0</v>
      </c>
      <c r="L69" s="100">
        <f t="shared" si="2"/>
        <v>0</v>
      </c>
      <c r="M69" s="133"/>
      <c r="N69" s="119">
        <f t="shared" ref="N69" si="3">N67-N68</f>
        <v>5.0000000000000001E-3</v>
      </c>
      <c r="O69" s="95">
        <f t="shared" ref="O69" si="4">O67-O68</f>
        <v>7.4999999999999997E-3</v>
      </c>
      <c r="P69" s="95">
        <f t="shared" ref="P69:Q69" si="5">P67-P68</f>
        <v>1.0500000000000001E-2</v>
      </c>
      <c r="Q69" s="100">
        <f t="shared" si="5"/>
        <v>2.0500000000000001E-2</v>
      </c>
      <c r="R69" s="133"/>
      <c r="S69" s="119">
        <f t="shared" ref="S69" si="6">S67-S68</f>
        <v>3.0499999999999999E-2</v>
      </c>
      <c r="T69" s="95">
        <f t="shared" ref="T69" si="7">T67-T68</f>
        <v>4.0500000000000001E-2</v>
      </c>
      <c r="U69" s="95">
        <f t="shared" ref="U69:V69" si="8">U67-U68</f>
        <v>5.0500000000000003E-2</v>
      </c>
      <c r="V69" s="100">
        <f t="shared" si="8"/>
        <v>6.0499999999999998E-2</v>
      </c>
      <c r="W69" s="133"/>
      <c r="X69" s="119">
        <f t="shared" ref="X69" si="9">X67-X68</f>
        <v>7.0499999999999993E-2</v>
      </c>
      <c r="Y69" s="95">
        <f t="shared" ref="Y69" si="10">Y67-Y68</f>
        <v>8.0500000000000002E-2</v>
      </c>
      <c r="Z69" s="95">
        <f t="shared" ref="Z69:AA69" si="11">Z67-Z68</f>
        <v>9.0499999999999997E-2</v>
      </c>
      <c r="AA69" s="100">
        <f t="shared" si="11"/>
        <v>0.10050000000000001</v>
      </c>
      <c r="AB69" s="133"/>
      <c r="AC69" s="119">
        <f t="shared" ref="AC69" si="12">AC67-AC68</f>
        <v>0.1105</v>
      </c>
      <c r="AD69" s="95">
        <f t="shared" ref="AD69" si="13">AD67-AD68</f>
        <v>0.1205</v>
      </c>
      <c r="AE69" s="95">
        <f t="shared" ref="AE69:AF69" si="14">AE67-AE68</f>
        <v>0.1305</v>
      </c>
      <c r="AF69" s="100">
        <f t="shared" si="14"/>
        <v>7.0999999999999994E-2</v>
      </c>
      <c r="AG69" s="122"/>
      <c r="AH69" s="159"/>
    </row>
    <row r="70" spans="1:34" ht="8.1" customHeight="1" thickBot="1">
      <c r="A70" s="265"/>
      <c r="B70" s="143"/>
      <c r="C70" s="139"/>
      <c r="D70" s="133"/>
      <c r="E70" s="142"/>
      <c r="F70" s="142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41"/>
    </row>
    <row r="71" spans="1:34" ht="14.45" thickBot="1">
      <c r="A71" s="265"/>
      <c r="B71" s="148"/>
      <c r="C71" s="139"/>
      <c r="D71" s="244">
        <f>SUM(D72:G72)</f>
        <v>0</v>
      </c>
      <c r="E71" s="245"/>
      <c r="F71" s="245"/>
      <c r="G71" s="246"/>
      <c r="H71" s="138"/>
      <c r="I71" s="244">
        <f>SUM(I72:L72)</f>
        <v>0</v>
      </c>
      <c r="J71" s="245"/>
      <c r="K71" s="245"/>
      <c r="L71" s="246"/>
      <c r="M71" s="138"/>
      <c r="N71" s="244">
        <f>SUM(N72:Q72)</f>
        <v>4.3499999999999997E-2</v>
      </c>
      <c r="O71" s="245"/>
      <c r="P71" s="245"/>
      <c r="Q71" s="246"/>
      <c r="R71" s="138"/>
      <c r="S71" s="244">
        <f>SUM(S72:V72)</f>
        <v>0.182</v>
      </c>
      <c r="T71" s="245"/>
      <c r="U71" s="245"/>
      <c r="V71" s="246"/>
      <c r="W71" s="138"/>
      <c r="X71" s="244">
        <f>SUM(X72:AA72)</f>
        <v>0.34199999999999997</v>
      </c>
      <c r="Y71" s="245"/>
      <c r="Z71" s="245"/>
      <c r="AA71" s="246"/>
      <c r="AB71" s="138"/>
      <c r="AC71" s="244">
        <f>SUM(AC72:AF72)</f>
        <v>0.4325</v>
      </c>
      <c r="AD71" s="245"/>
      <c r="AE71" s="245"/>
      <c r="AF71" s="246"/>
      <c r="AG71" s="109"/>
      <c r="AH71" s="150">
        <f>SUM(D71:AF71)</f>
        <v>0.99999999999999989</v>
      </c>
    </row>
    <row r="72" spans="1:34">
      <c r="A72" s="265"/>
      <c r="B72" s="258" t="s">
        <v>134</v>
      </c>
      <c r="C72" s="137" t="s">
        <v>117</v>
      </c>
      <c r="D72" s="117"/>
      <c r="E72" s="96">
        <v>0</v>
      </c>
      <c r="F72" s="96">
        <v>0</v>
      </c>
      <c r="G72" s="97">
        <v>0</v>
      </c>
      <c r="H72" s="133"/>
      <c r="I72" s="117">
        <v>0</v>
      </c>
      <c r="J72" s="96">
        <v>0</v>
      </c>
      <c r="K72" s="96">
        <v>0</v>
      </c>
      <c r="L72" s="97">
        <v>0</v>
      </c>
      <c r="M72" s="133"/>
      <c r="N72" s="117">
        <v>5.0000000000000001E-3</v>
      </c>
      <c r="O72" s="96">
        <v>7.4999999999999997E-3</v>
      </c>
      <c r="P72" s="96">
        <v>1.0500000000000001E-2</v>
      </c>
      <c r="Q72" s="97">
        <v>2.0500000000000001E-2</v>
      </c>
      <c r="R72" s="133"/>
      <c r="S72" s="117">
        <v>3.0499999999999999E-2</v>
      </c>
      <c r="T72" s="96">
        <v>4.0500000000000001E-2</v>
      </c>
      <c r="U72" s="96">
        <v>5.0500000000000003E-2</v>
      </c>
      <c r="V72" s="97">
        <v>6.0499999999999998E-2</v>
      </c>
      <c r="W72" s="133"/>
      <c r="X72" s="117">
        <v>7.0499999999999993E-2</v>
      </c>
      <c r="Y72" s="96">
        <v>8.0500000000000002E-2</v>
      </c>
      <c r="Z72" s="96">
        <v>9.0499999999999997E-2</v>
      </c>
      <c r="AA72" s="97">
        <v>0.10050000000000001</v>
      </c>
      <c r="AB72" s="133"/>
      <c r="AC72" s="117">
        <v>0.1105</v>
      </c>
      <c r="AD72" s="96">
        <v>0.1205</v>
      </c>
      <c r="AE72" s="96">
        <v>0.1305</v>
      </c>
      <c r="AF72" s="97">
        <f>4.1%+3%</f>
        <v>7.0999999999999994E-2</v>
      </c>
      <c r="AG72" s="106">
        <v>0</v>
      </c>
      <c r="AH72" s="136">
        <f>SUM(D72:AG72)</f>
        <v>1</v>
      </c>
    </row>
    <row r="73" spans="1:34">
      <c r="A73" s="265"/>
      <c r="B73" s="259"/>
      <c r="C73" s="135" t="s">
        <v>118</v>
      </c>
      <c r="D73" s="190"/>
      <c r="E73" s="188">
        <f>'Por Programas'!I35</f>
        <v>0</v>
      </c>
      <c r="F73" s="188">
        <f>'Por Programas'!J35</f>
        <v>0</v>
      </c>
      <c r="G73" s="193">
        <f>'Por Programas'!K35</f>
        <v>0</v>
      </c>
      <c r="H73" s="133"/>
      <c r="I73" s="190">
        <f>'Por Programas'!L35</f>
        <v>0</v>
      </c>
      <c r="J73" s="188">
        <f>'Por Programas'!M35</f>
        <v>0</v>
      </c>
      <c r="K73" s="188">
        <f>'Por Programas'!N35</f>
        <v>0</v>
      </c>
      <c r="L73" s="193">
        <f>'Por Programas'!O35</f>
        <v>0</v>
      </c>
      <c r="M73" s="133"/>
      <c r="N73" s="190">
        <f>'Por Programas'!P35</f>
        <v>0</v>
      </c>
      <c r="O73" s="188">
        <f>'Por Programas'!Q35</f>
        <v>0</v>
      </c>
      <c r="P73" s="188">
        <f>'Por Programas'!R35</f>
        <v>0</v>
      </c>
      <c r="Q73" s="193">
        <f>'Por Programas'!S35</f>
        <v>0</v>
      </c>
      <c r="R73" s="133"/>
      <c r="S73" s="190">
        <f>'Por Programas'!T33</f>
        <v>0</v>
      </c>
      <c r="T73" s="188">
        <f>'Por Programas'!U33</f>
        <v>0</v>
      </c>
      <c r="U73" s="188">
        <f>'Por Programas'!V33</f>
        <v>0</v>
      </c>
      <c r="V73" s="193">
        <f>'Por Programas'!W33</f>
        <v>0</v>
      </c>
      <c r="W73" s="133"/>
      <c r="X73" s="190">
        <f>'Por Programas'!X35</f>
        <v>0</v>
      </c>
      <c r="Y73" s="188">
        <f>'Por Programas'!Y35</f>
        <v>0</v>
      </c>
      <c r="Z73" s="188">
        <f>'Por Programas'!Z35</f>
        <v>0</v>
      </c>
      <c r="AA73" s="193">
        <f>'Por Programas'!AA35</f>
        <v>0</v>
      </c>
      <c r="AB73" s="133"/>
      <c r="AC73" s="190">
        <f>'Por Programas'!AB35</f>
        <v>0</v>
      </c>
      <c r="AD73" s="188">
        <f>'Por Programas'!AC35</f>
        <v>0</v>
      </c>
      <c r="AE73" s="188">
        <f>'Por Programas'!AD35</f>
        <v>0</v>
      </c>
      <c r="AF73" s="193">
        <f>'Por Programas'!AE35</f>
        <v>0</v>
      </c>
      <c r="AG73" s="107"/>
      <c r="AH73" s="159"/>
    </row>
    <row r="74" spans="1:34" ht="14.45" thickBot="1">
      <c r="A74" s="266"/>
      <c r="B74" s="260"/>
      <c r="C74" s="134" t="s">
        <v>119</v>
      </c>
      <c r="D74" s="119"/>
      <c r="E74" s="95">
        <f>E72-E73</f>
        <v>0</v>
      </c>
      <c r="F74" s="95">
        <f t="shared" ref="F74:G74" si="15">F72-F73</f>
        <v>0</v>
      </c>
      <c r="G74" s="100">
        <f t="shared" si="15"/>
        <v>0</v>
      </c>
      <c r="H74" s="133"/>
      <c r="I74" s="119">
        <f t="shared" ref="I74:L74" si="16">I72-I73</f>
        <v>0</v>
      </c>
      <c r="J74" s="95">
        <f t="shared" si="16"/>
        <v>0</v>
      </c>
      <c r="K74" s="95">
        <f t="shared" si="16"/>
        <v>0</v>
      </c>
      <c r="L74" s="100">
        <f t="shared" si="16"/>
        <v>0</v>
      </c>
      <c r="M74" s="133"/>
      <c r="N74" s="119">
        <f t="shared" ref="N74:Q74" si="17">N72-N73</f>
        <v>5.0000000000000001E-3</v>
      </c>
      <c r="O74" s="95">
        <f t="shared" si="17"/>
        <v>7.4999999999999997E-3</v>
      </c>
      <c r="P74" s="95">
        <f t="shared" si="17"/>
        <v>1.0500000000000001E-2</v>
      </c>
      <c r="Q74" s="100">
        <f t="shared" si="17"/>
        <v>2.0500000000000001E-2</v>
      </c>
      <c r="R74" s="133"/>
      <c r="S74" s="119">
        <f t="shared" ref="S74:V74" si="18">S72-S73</f>
        <v>3.0499999999999999E-2</v>
      </c>
      <c r="T74" s="95">
        <f t="shared" si="18"/>
        <v>4.0500000000000001E-2</v>
      </c>
      <c r="U74" s="95">
        <f t="shared" si="18"/>
        <v>5.0500000000000003E-2</v>
      </c>
      <c r="V74" s="100">
        <f t="shared" si="18"/>
        <v>6.0499999999999998E-2</v>
      </c>
      <c r="W74" s="133"/>
      <c r="X74" s="119">
        <f t="shared" ref="X74:AA74" si="19">X72-X73</f>
        <v>7.0499999999999993E-2</v>
      </c>
      <c r="Y74" s="95">
        <f t="shared" si="19"/>
        <v>8.0500000000000002E-2</v>
      </c>
      <c r="Z74" s="95">
        <f t="shared" si="19"/>
        <v>9.0499999999999997E-2</v>
      </c>
      <c r="AA74" s="100">
        <f t="shared" si="19"/>
        <v>0.10050000000000001</v>
      </c>
      <c r="AB74" s="133"/>
      <c r="AC74" s="119">
        <f t="shared" ref="AC74:AF74" si="20">AC72-AC73</f>
        <v>0.1105</v>
      </c>
      <c r="AD74" s="95">
        <f t="shared" si="20"/>
        <v>0.1205</v>
      </c>
      <c r="AE74" s="95">
        <f t="shared" si="20"/>
        <v>0.1305</v>
      </c>
      <c r="AF74" s="100">
        <f t="shared" si="20"/>
        <v>7.0999999999999994E-2</v>
      </c>
      <c r="AG74" s="108"/>
      <c r="AH74" s="159"/>
    </row>
    <row r="75" spans="1:34">
      <c r="A75" s="146"/>
      <c r="B75" s="145"/>
      <c r="C75" s="139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</row>
    <row r="76" spans="1:34" ht="14.45" thickBot="1">
      <c r="A76" s="146"/>
      <c r="B76" s="145"/>
      <c r="C76" s="139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</row>
    <row r="77" spans="1:34" ht="14.45" thickBot="1">
      <c r="A77" s="146"/>
      <c r="B77" s="145"/>
      <c r="C77" s="139"/>
      <c r="D77" s="244">
        <f>SUM(D78:G78)</f>
        <v>0</v>
      </c>
      <c r="E77" s="245"/>
      <c r="F77" s="245"/>
      <c r="G77" s="246"/>
      <c r="H77" s="138"/>
      <c r="I77" s="244">
        <f>SUM(I78:L78)</f>
        <v>2.1900000000000003E-2</v>
      </c>
      <c r="J77" s="245"/>
      <c r="K77" s="245"/>
      <c r="L77" s="246"/>
      <c r="M77" s="138"/>
      <c r="N77" s="244">
        <f>SUM(N78:Q78)</f>
        <v>0.15679999999999999</v>
      </c>
      <c r="O77" s="245"/>
      <c r="P77" s="245"/>
      <c r="Q77" s="246"/>
      <c r="R77" s="138"/>
      <c r="S77" s="244">
        <f>SUM(S78:V78)</f>
        <v>0.35680000000000001</v>
      </c>
      <c r="T77" s="245"/>
      <c r="U77" s="245"/>
      <c r="V77" s="246"/>
      <c r="W77" s="138"/>
      <c r="X77" s="244">
        <f>SUM(X78:AA78)</f>
        <v>0.25720000000000004</v>
      </c>
      <c r="Y77" s="245"/>
      <c r="Z77" s="245"/>
      <c r="AA77" s="246"/>
      <c r="AB77" s="138"/>
      <c r="AC77" s="244">
        <f>SUM(AC78:AF78)</f>
        <v>0.20729999999999998</v>
      </c>
      <c r="AD77" s="245"/>
      <c r="AE77" s="245"/>
      <c r="AF77" s="246"/>
      <c r="AG77" s="144"/>
      <c r="AH77" s="150">
        <f>SUM(D77:AF77)</f>
        <v>1</v>
      </c>
    </row>
    <row r="78" spans="1:34">
      <c r="A78" s="264" t="s">
        <v>135</v>
      </c>
      <c r="B78" s="258" t="s">
        <v>136</v>
      </c>
      <c r="C78" s="137" t="s">
        <v>117</v>
      </c>
      <c r="D78" s="117">
        <v>0</v>
      </c>
      <c r="E78" s="96">
        <v>0</v>
      </c>
      <c r="F78" s="96">
        <v>0</v>
      </c>
      <c r="G78" s="97">
        <v>0</v>
      </c>
      <c r="H78" s="133"/>
      <c r="I78" s="117">
        <v>0</v>
      </c>
      <c r="J78" s="96">
        <v>0</v>
      </c>
      <c r="K78" s="96">
        <v>1.0200000000000001E-2</v>
      </c>
      <c r="L78" s="97">
        <v>1.17E-2</v>
      </c>
      <c r="M78" s="133"/>
      <c r="N78" s="117">
        <v>2.1700000000000001E-2</v>
      </c>
      <c r="O78" s="96">
        <v>3.6700000000000003E-2</v>
      </c>
      <c r="P78" s="96">
        <v>4.6699999999999998E-2</v>
      </c>
      <c r="Q78" s="97">
        <v>5.1700000000000003E-2</v>
      </c>
      <c r="R78" s="133"/>
      <c r="S78" s="117">
        <v>6.1699999999999998E-2</v>
      </c>
      <c r="T78" s="96">
        <v>8.6699999999999999E-2</v>
      </c>
      <c r="U78" s="96">
        <v>9.920000000000001E-2</v>
      </c>
      <c r="V78" s="97">
        <v>0.10919999999999999</v>
      </c>
      <c r="W78" s="133"/>
      <c r="X78" s="117">
        <v>9.1700000000000004E-2</v>
      </c>
      <c r="Y78" s="96">
        <v>7.1700000000000014E-2</v>
      </c>
      <c r="Z78" s="96">
        <v>5.2000000000000005E-2</v>
      </c>
      <c r="AA78" s="97">
        <v>4.1800000000000004E-2</v>
      </c>
      <c r="AB78" s="133"/>
      <c r="AC78" s="117">
        <v>4.9200000000000001E-2</v>
      </c>
      <c r="AD78" s="96">
        <v>5.4199999999999998E-2</v>
      </c>
      <c r="AE78" s="96">
        <v>6.4200000000000007E-2</v>
      </c>
      <c r="AF78" s="97">
        <v>3.9699999999999999E-2</v>
      </c>
      <c r="AG78" s="106">
        <v>0</v>
      </c>
      <c r="AH78" s="136">
        <f>SUM(D78:AG78)</f>
        <v>1</v>
      </c>
    </row>
    <row r="79" spans="1:34">
      <c r="A79" s="265"/>
      <c r="B79" s="259"/>
      <c r="C79" s="135" t="s">
        <v>118</v>
      </c>
      <c r="D79" s="118">
        <f>'Por Programas'!I39</f>
        <v>0</v>
      </c>
      <c r="E79" s="90">
        <f>'Por Programas'!J39</f>
        <v>0</v>
      </c>
      <c r="F79" s="90">
        <f>'Por Programas'!K39</f>
        <v>0</v>
      </c>
      <c r="G79" s="98">
        <f>'Por Programas'!L39</f>
        <v>0</v>
      </c>
      <c r="H79" s="133"/>
      <c r="I79" s="118">
        <f>'Por Programas'!M39</f>
        <v>5.1593199999999999E-5</v>
      </c>
      <c r="J79" s="90">
        <f>'Por Programas'!N39</f>
        <v>0</v>
      </c>
      <c r="K79" s="90">
        <f>'Por Programas'!O39</f>
        <v>0</v>
      </c>
      <c r="L79" s="98">
        <f>'Por Programas'!P39</f>
        <v>0</v>
      </c>
      <c r="M79" s="133"/>
      <c r="N79" s="118">
        <f>'Por Programas'!Q39</f>
        <v>0</v>
      </c>
      <c r="O79" s="90">
        <f>'Por Programas'!R39</f>
        <v>0</v>
      </c>
      <c r="P79" s="90">
        <f>'Por Programas'!S39</f>
        <v>0</v>
      </c>
      <c r="Q79" s="98">
        <f>'Por Programas'!T39</f>
        <v>0</v>
      </c>
      <c r="R79" s="133"/>
      <c r="S79" s="118">
        <f>'Por Programas'!U39</f>
        <v>0</v>
      </c>
      <c r="T79" s="90">
        <f>'Por Programas'!V39</f>
        <v>0</v>
      </c>
      <c r="U79" s="90">
        <f>'Por Programas'!W39</f>
        <v>0</v>
      </c>
      <c r="V79" s="98">
        <f>'Por Programas'!X39</f>
        <v>0</v>
      </c>
      <c r="W79" s="133"/>
      <c r="X79" s="118">
        <f>'Por Programas'!Y39</f>
        <v>0</v>
      </c>
      <c r="Y79" s="90">
        <f>'Por Programas'!Z39</f>
        <v>0</v>
      </c>
      <c r="Z79" s="90">
        <f>'Por Programas'!AA39</f>
        <v>0</v>
      </c>
      <c r="AA79" s="98">
        <f>'Por Programas'!AB39</f>
        <v>0</v>
      </c>
      <c r="AB79" s="133"/>
      <c r="AC79" s="190">
        <f>'Por Programas'!AC39</f>
        <v>0</v>
      </c>
      <c r="AD79" s="188">
        <f>'Por Programas'!AD39</f>
        <v>0</v>
      </c>
      <c r="AE79" s="188">
        <f>'Por Programas'!AE39</f>
        <v>0</v>
      </c>
      <c r="AF79" s="193">
        <f>'Por Programas'!AF39</f>
        <v>0</v>
      </c>
      <c r="AG79" s="107">
        <f>'Por Programas'!AF39</f>
        <v>0</v>
      </c>
      <c r="AH79" s="159"/>
    </row>
    <row r="80" spans="1:34" ht="14.45" thickBot="1">
      <c r="A80" s="265"/>
      <c r="B80" s="260"/>
      <c r="C80" s="134" t="s">
        <v>119</v>
      </c>
      <c r="D80" s="119">
        <f>D78-D79</f>
        <v>0</v>
      </c>
      <c r="E80" s="95">
        <f>E78-E79</f>
        <v>0</v>
      </c>
      <c r="F80" s="95">
        <f>F78-F79</f>
        <v>0</v>
      </c>
      <c r="G80" s="100">
        <f>G78-G79</f>
        <v>0</v>
      </c>
      <c r="H80" s="133"/>
      <c r="I80" s="119">
        <f>I78-I79</f>
        <v>-5.1593199999999999E-5</v>
      </c>
      <c r="J80" s="95">
        <f>J78-J79</f>
        <v>0</v>
      </c>
      <c r="K80" s="95">
        <f>K78-K79</f>
        <v>1.0200000000000001E-2</v>
      </c>
      <c r="L80" s="100">
        <f>L78-L79</f>
        <v>1.17E-2</v>
      </c>
      <c r="M80" s="133"/>
      <c r="N80" s="119">
        <f>N78-N79</f>
        <v>2.1700000000000001E-2</v>
      </c>
      <c r="O80" s="95">
        <f>O78-O79</f>
        <v>3.6700000000000003E-2</v>
      </c>
      <c r="P80" s="95">
        <f>P78-P79</f>
        <v>4.6699999999999998E-2</v>
      </c>
      <c r="Q80" s="100">
        <f>Q78-Q79</f>
        <v>5.1700000000000003E-2</v>
      </c>
      <c r="R80" s="133"/>
      <c r="S80" s="119">
        <f>S78-S79</f>
        <v>6.1699999999999998E-2</v>
      </c>
      <c r="T80" s="95">
        <f>T78-T79</f>
        <v>8.6699999999999999E-2</v>
      </c>
      <c r="U80" s="95">
        <f>U78-U79</f>
        <v>9.920000000000001E-2</v>
      </c>
      <c r="V80" s="100">
        <f>V78-V79</f>
        <v>0.10919999999999999</v>
      </c>
      <c r="W80" s="133"/>
      <c r="X80" s="119">
        <f>X78-X79</f>
        <v>9.1700000000000004E-2</v>
      </c>
      <c r="Y80" s="95">
        <f>Y78-Y79</f>
        <v>7.1700000000000014E-2</v>
      </c>
      <c r="Z80" s="95">
        <f>Z78-Z79</f>
        <v>5.2000000000000005E-2</v>
      </c>
      <c r="AA80" s="100">
        <f>AA78-AA79</f>
        <v>4.1800000000000004E-2</v>
      </c>
      <c r="AB80" s="133"/>
      <c r="AC80" s="119">
        <f>AC78-AC79</f>
        <v>4.9200000000000001E-2</v>
      </c>
      <c r="AD80" s="95">
        <f>AD78-AD79</f>
        <v>5.4199999999999998E-2</v>
      </c>
      <c r="AE80" s="95">
        <f>AE78-AE79</f>
        <v>6.4200000000000007E-2</v>
      </c>
      <c r="AF80" s="100">
        <f>AF78-AF79</f>
        <v>3.9699999999999999E-2</v>
      </c>
      <c r="AG80" s="108">
        <f>AG78-AG79</f>
        <v>0</v>
      </c>
      <c r="AH80" s="159"/>
    </row>
    <row r="81" spans="1:34" ht="8.1" customHeight="1" thickBot="1">
      <c r="A81" s="265"/>
      <c r="B81" s="143"/>
      <c r="C81" s="139"/>
      <c r="D81" s="133"/>
      <c r="E81" s="142"/>
      <c r="F81" s="142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41"/>
    </row>
    <row r="82" spans="1:34" ht="14.45" thickBot="1">
      <c r="A82" s="265"/>
      <c r="B82" s="140"/>
      <c r="C82" s="139"/>
      <c r="D82" s="244">
        <f>SUM(D83:G83)</f>
        <v>0</v>
      </c>
      <c r="E82" s="245"/>
      <c r="F82" s="245"/>
      <c r="G82" s="246"/>
      <c r="H82" s="138"/>
      <c r="I82" s="244">
        <f>SUM(I83:L83)</f>
        <v>2.1900000000000003E-2</v>
      </c>
      <c r="J82" s="245"/>
      <c r="K82" s="245"/>
      <c r="L82" s="246"/>
      <c r="M82" s="138"/>
      <c r="N82" s="244">
        <f>SUM(N83:Q83)</f>
        <v>0.15679999999999999</v>
      </c>
      <c r="O82" s="245"/>
      <c r="P82" s="245"/>
      <c r="Q82" s="246"/>
      <c r="R82" s="138"/>
      <c r="S82" s="244">
        <f>SUM(S83:V83)</f>
        <v>0.35680000000000001</v>
      </c>
      <c r="T82" s="245"/>
      <c r="U82" s="245"/>
      <c r="V82" s="246"/>
      <c r="W82" s="138"/>
      <c r="X82" s="244">
        <f>SUM(X83:AA83)</f>
        <v>0.25720000000000004</v>
      </c>
      <c r="Y82" s="245"/>
      <c r="Z82" s="245"/>
      <c r="AA82" s="246"/>
      <c r="AB82" s="138"/>
      <c r="AC82" s="244">
        <f>SUM(AC83:AF83)</f>
        <v>0.20729999999999998</v>
      </c>
      <c r="AD82" s="245"/>
      <c r="AE82" s="245"/>
      <c r="AF82" s="246"/>
      <c r="AG82" s="109"/>
      <c r="AH82" s="150">
        <f>SUM(D82:AF82)</f>
        <v>1</v>
      </c>
    </row>
    <row r="83" spans="1:34">
      <c r="A83" s="265"/>
      <c r="B83" s="261" t="s">
        <v>137</v>
      </c>
      <c r="C83" s="137" t="s">
        <v>117</v>
      </c>
      <c r="D83" s="117">
        <v>0</v>
      </c>
      <c r="E83" s="96">
        <v>0</v>
      </c>
      <c r="F83" s="96">
        <v>0</v>
      </c>
      <c r="G83" s="97">
        <v>0</v>
      </c>
      <c r="H83" s="133"/>
      <c r="I83" s="117">
        <v>0</v>
      </c>
      <c r="J83" s="96">
        <v>0</v>
      </c>
      <c r="K83" s="96">
        <v>1.0200000000000001E-2</v>
      </c>
      <c r="L83" s="97">
        <v>1.17E-2</v>
      </c>
      <c r="M83" s="133"/>
      <c r="N83" s="117">
        <v>2.1700000000000001E-2</v>
      </c>
      <c r="O83" s="96">
        <v>3.6700000000000003E-2</v>
      </c>
      <c r="P83" s="96">
        <v>4.6699999999999998E-2</v>
      </c>
      <c r="Q83" s="97">
        <v>5.1700000000000003E-2</v>
      </c>
      <c r="R83" s="133"/>
      <c r="S83" s="117">
        <v>6.1699999999999998E-2</v>
      </c>
      <c r="T83" s="96">
        <v>8.6699999999999999E-2</v>
      </c>
      <c r="U83" s="96">
        <v>9.920000000000001E-2</v>
      </c>
      <c r="V83" s="97">
        <v>0.10919999999999999</v>
      </c>
      <c r="W83" s="133"/>
      <c r="X83" s="117">
        <v>9.1700000000000004E-2</v>
      </c>
      <c r="Y83" s="96">
        <v>7.1700000000000014E-2</v>
      </c>
      <c r="Z83" s="96">
        <v>5.2000000000000005E-2</v>
      </c>
      <c r="AA83" s="97">
        <v>4.1800000000000004E-2</v>
      </c>
      <c r="AB83" s="133"/>
      <c r="AC83" s="117">
        <v>4.9200000000000001E-2</v>
      </c>
      <c r="AD83" s="96">
        <v>5.4199999999999998E-2</v>
      </c>
      <c r="AE83" s="96">
        <v>6.4200000000000007E-2</v>
      </c>
      <c r="AF83" s="97">
        <v>3.9699999999999999E-2</v>
      </c>
      <c r="AG83" s="106">
        <v>0</v>
      </c>
      <c r="AH83" s="136">
        <f>SUM(D83:AG83)</f>
        <v>1</v>
      </c>
    </row>
    <row r="84" spans="1:34">
      <c r="A84" s="265"/>
      <c r="B84" s="262"/>
      <c r="C84" s="135" t="s">
        <v>118</v>
      </c>
      <c r="D84" s="118">
        <f>'Por Programas'!I41</f>
        <v>0</v>
      </c>
      <c r="E84" s="90">
        <f>'Por Programas'!J41</f>
        <v>0</v>
      </c>
      <c r="F84" s="90">
        <f>'Por Programas'!K41</f>
        <v>0</v>
      </c>
      <c r="G84" s="98">
        <f>'Por Programas'!L41</f>
        <v>0</v>
      </c>
      <c r="H84" s="133"/>
      <c r="I84" s="118">
        <f>'Por Programas'!M41</f>
        <v>7.2725999999999995E-5</v>
      </c>
      <c r="J84" s="90">
        <f>'Por Programas'!N41</f>
        <v>0</v>
      </c>
      <c r="K84" s="90">
        <f>'Por Programas'!O41</f>
        <v>0</v>
      </c>
      <c r="L84" s="98">
        <f>'Por Programas'!P41</f>
        <v>0</v>
      </c>
      <c r="M84" s="133"/>
      <c r="N84" s="118">
        <f>'Por Programas'!Q41</f>
        <v>0</v>
      </c>
      <c r="O84" s="90">
        <f>'Por Programas'!R41</f>
        <v>0</v>
      </c>
      <c r="P84" s="90">
        <f>'Por Programas'!S41</f>
        <v>0</v>
      </c>
      <c r="Q84" s="98">
        <f>'Por Programas'!T41</f>
        <v>0</v>
      </c>
      <c r="R84" s="133"/>
      <c r="S84" s="118">
        <f>'Por Programas'!U41</f>
        <v>0</v>
      </c>
      <c r="T84" s="90">
        <f>'Por Programas'!V41</f>
        <v>0</v>
      </c>
      <c r="U84" s="90">
        <f>'Por Programas'!W41</f>
        <v>0</v>
      </c>
      <c r="V84" s="98">
        <f>'Por Programas'!X41</f>
        <v>0</v>
      </c>
      <c r="W84" s="133"/>
      <c r="X84" s="118">
        <f>'Por Programas'!Y41</f>
        <v>0</v>
      </c>
      <c r="Y84" s="90">
        <f>'Por Programas'!Z41</f>
        <v>0</v>
      </c>
      <c r="Z84" s="90">
        <f>'Por Programas'!AA41</f>
        <v>0</v>
      </c>
      <c r="AA84" s="98">
        <f>'Por Programas'!AB41</f>
        <v>0</v>
      </c>
      <c r="AB84" s="133"/>
      <c r="AC84" s="190">
        <f>'Por Programas'!AC41</f>
        <v>0</v>
      </c>
      <c r="AD84" s="188">
        <f>'Por Programas'!AD41</f>
        <v>0</v>
      </c>
      <c r="AE84" s="188">
        <f>'Por Programas'!AE41</f>
        <v>0</v>
      </c>
      <c r="AF84" s="193">
        <f>'Por Programas'!AF41</f>
        <v>0</v>
      </c>
      <c r="AG84" s="107">
        <f>'Por Programas'!AF41</f>
        <v>0</v>
      </c>
      <c r="AH84" s="159"/>
    </row>
    <row r="85" spans="1:34" ht="14.45" thickBot="1">
      <c r="A85" s="265"/>
      <c r="B85" s="263"/>
      <c r="C85" s="134" t="s">
        <v>119</v>
      </c>
      <c r="D85" s="119">
        <f>D83-D84</f>
        <v>0</v>
      </c>
      <c r="E85" s="95">
        <f>E83-E84</f>
        <v>0</v>
      </c>
      <c r="F85" s="95">
        <f>F83-F84</f>
        <v>0</v>
      </c>
      <c r="G85" s="100">
        <f>G83-G84</f>
        <v>0</v>
      </c>
      <c r="H85" s="133"/>
      <c r="I85" s="119">
        <f>I83-I84</f>
        <v>-7.2725999999999995E-5</v>
      </c>
      <c r="J85" s="95">
        <f>J83-J84</f>
        <v>0</v>
      </c>
      <c r="K85" s="95">
        <f>K83-K84</f>
        <v>1.0200000000000001E-2</v>
      </c>
      <c r="L85" s="100">
        <f>L83-L84</f>
        <v>1.17E-2</v>
      </c>
      <c r="M85" s="133"/>
      <c r="N85" s="119">
        <f>N83-N84</f>
        <v>2.1700000000000001E-2</v>
      </c>
      <c r="O85" s="95">
        <f>O83-O84</f>
        <v>3.6700000000000003E-2</v>
      </c>
      <c r="P85" s="95">
        <f>P83-P84</f>
        <v>4.6699999999999998E-2</v>
      </c>
      <c r="Q85" s="100">
        <f>Q83-Q84</f>
        <v>5.1700000000000003E-2</v>
      </c>
      <c r="R85" s="133"/>
      <c r="S85" s="119">
        <f>S83-S84</f>
        <v>6.1699999999999998E-2</v>
      </c>
      <c r="T85" s="95">
        <f>T83-T84</f>
        <v>8.6699999999999999E-2</v>
      </c>
      <c r="U85" s="95">
        <f>U83-U84</f>
        <v>9.920000000000001E-2</v>
      </c>
      <c r="V85" s="100">
        <f>V83-V84</f>
        <v>0.10919999999999999</v>
      </c>
      <c r="W85" s="133"/>
      <c r="X85" s="119">
        <f>X83-X84</f>
        <v>9.1700000000000004E-2</v>
      </c>
      <c r="Y85" s="95">
        <f>Y83-Y84</f>
        <v>7.1700000000000014E-2</v>
      </c>
      <c r="Z85" s="95">
        <f>Z83-Z84</f>
        <v>5.2000000000000005E-2</v>
      </c>
      <c r="AA85" s="100">
        <f>AA83-AA84</f>
        <v>4.1800000000000004E-2</v>
      </c>
      <c r="AB85" s="133"/>
      <c r="AC85" s="119">
        <f>AC83-AC84</f>
        <v>4.9200000000000001E-2</v>
      </c>
      <c r="AD85" s="95">
        <f>AD83-AD84</f>
        <v>5.4199999999999998E-2</v>
      </c>
      <c r="AE85" s="95">
        <f>AE83-AE84</f>
        <v>6.4200000000000007E-2</v>
      </c>
      <c r="AF85" s="100">
        <f>AF83-AF84</f>
        <v>3.9699999999999999E-2</v>
      </c>
      <c r="AG85" s="108">
        <f>AG83-AG84</f>
        <v>0</v>
      </c>
      <c r="AH85" s="159"/>
    </row>
    <row r="86" spans="1:34" ht="8.1" customHeight="1" thickBot="1">
      <c r="A86" s="265"/>
      <c r="B86" s="143"/>
      <c r="C86" s="139"/>
      <c r="D86" s="133"/>
      <c r="E86" s="142"/>
      <c r="F86" s="142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41"/>
    </row>
    <row r="87" spans="1:34" ht="14.45" thickBot="1">
      <c r="A87" s="265"/>
      <c r="B87" s="147"/>
      <c r="C87" s="139"/>
      <c r="D87" s="244">
        <f>SUM(D88:G88)</f>
        <v>0</v>
      </c>
      <c r="E87" s="245"/>
      <c r="F87" s="245"/>
      <c r="G87" s="246"/>
      <c r="H87" s="138"/>
      <c r="I87" s="244">
        <f>SUM(I88:L88)</f>
        <v>2.1900000000000003E-2</v>
      </c>
      <c r="J87" s="245"/>
      <c r="K87" s="245"/>
      <c r="L87" s="246"/>
      <c r="M87" s="138"/>
      <c r="N87" s="244">
        <f>SUM(N88:Q88)</f>
        <v>0.15679999999999999</v>
      </c>
      <c r="O87" s="245"/>
      <c r="P87" s="245"/>
      <c r="Q87" s="246"/>
      <c r="R87" s="138"/>
      <c r="S87" s="244">
        <f>SUM(S88:V88)</f>
        <v>0.35680000000000001</v>
      </c>
      <c r="T87" s="245"/>
      <c r="U87" s="245"/>
      <c r="V87" s="246"/>
      <c r="W87" s="138"/>
      <c r="X87" s="244">
        <f>SUM(X88:AA88)</f>
        <v>0.25720000000000004</v>
      </c>
      <c r="Y87" s="245"/>
      <c r="Z87" s="245"/>
      <c r="AA87" s="246"/>
      <c r="AB87" s="138"/>
      <c r="AC87" s="244">
        <f>SUM(AC88:AF88)</f>
        <v>0.20729999999999998</v>
      </c>
      <c r="AD87" s="245"/>
      <c r="AE87" s="245"/>
      <c r="AF87" s="246"/>
      <c r="AG87" s="109"/>
      <c r="AH87" s="150">
        <f>SUM(D87:AF87)</f>
        <v>1</v>
      </c>
    </row>
    <row r="88" spans="1:34">
      <c r="A88" s="265"/>
      <c r="B88" s="258" t="s">
        <v>138</v>
      </c>
      <c r="C88" s="137" t="s">
        <v>117</v>
      </c>
      <c r="D88" s="117">
        <v>0</v>
      </c>
      <c r="E88" s="96">
        <v>0</v>
      </c>
      <c r="F88" s="96">
        <v>0</v>
      </c>
      <c r="G88" s="97">
        <v>0</v>
      </c>
      <c r="H88" s="133"/>
      <c r="I88" s="117">
        <v>0</v>
      </c>
      <c r="J88" s="96">
        <v>0</v>
      </c>
      <c r="K88" s="96">
        <v>1.0200000000000001E-2</v>
      </c>
      <c r="L88" s="97">
        <v>1.17E-2</v>
      </c>
      <c r="M88" s="133"/>
      <c r="N88" s="117">
        <v>2.1700000000000001E-2</v>
      </c>
      <c r="O88" s="96">
        <v>3.6700000000000003E-2</v>
      </c>
      <c r="P88" s="96">
        <v>4.6699999999999998E-2</v>
      </c>
      <c r="Q88" s="97">
        <v>5.1700000000000003E-2</v>
      </c>
      <c r="R88" s="133"/>
      <c r="S88" s="117">
        <v>6.1699999999999998E-2</v>
      </c>
      <c r="T88" s="96">
        <v>8.6699999999999999E-2</v>
      </c>
      <c r="U88" s="96">
        <v>9.920000000000001E-2</v>
      </c>
      <c r="V88" s="97">
        <v>0.10919999999999999</v>
      </c>
      <c r="W88" s="133"/>
      <c r="X88" s="117">
        <v>9.1700000000000004E-2</v>
      </c>
      <c r="Y88" s="96">
        <v>7.1700000000000014E-2</v>
      </c>
      <c r="Z88" s="96">
        <v>5.2000000000000005E-2</v>
      </c>
      <c r="AA88" s="97">
        <v>4.1800000000000004E-2</v>
      </c>
      <c r="AB88" s="133"/>
      <c r="AC88" s="117">
        <v>4.9200000000000001E-2</v>
      </c>
      <c r="AD88" s="96">
        <v>5.4199999999999998E-2</v>
      </c>
      <c r="AE88" s="96">
        <v>6.4200000000000007E-2</v>
      </c>
      <c r="AF88" s="97">
        <v>3.9699999999999999E-2</v>
      </c>
      <c r="AG88" s="106">
        <v>0</v>
      </c>
      <c r="AH88" s="136">
        <f>SUM(D88:AG88)</f>
        <v>1</v>
      </c>
    </row>
    <row r="89" spans="1:34">
      <c r="A89" s="265"/>
      <c r="B89" s="259"/>
      <c r="C89" s="135" t="s">
        <v>118</v>
      </c>
      <c r="D89" s="118">
        <f>'Por Programas'!I43</f>
        <v>0</v>
      </c>
      <c r="E89" s="90">
        <f>'Por Programas'!J43</f>
        <v>0</v>
      </c>
      <c r="F89" s="90">
        <f>'Por Programas'!K43</f>
        <v>0</v>
      </c>
      <c r="G89" s="98">
        <f>'Por Programas'!L43</f>
        <v>0</v>
      </c>
      <c r="H89" s="133"/>
      <c r="I89" s="118">
        <f>'Por Programas'!M43</f>
        <v>1.7440666666666664E-5</v>
      </c>
      <c r="J89" s="90">
        <f>'Por Programas'!N43</f>
        <v>0</v>
      </c>
      <c r="K89" s="90">
        <f>'Por Programas'!O43</f>
        <v>0</v>
      </c>
      <c r="L89" s="98">
        <f>'Por Programas'!P43</f>
        <v>0</v>
      </c>
      <c r="M89" s="133"/>
      <c r="N89" s="118">
        <f>'Por Programas'!Q43</f>
        <v>0</v>
      </c>
      <c r="O89" s="90">
        <f>'Por Programas'!R43</f>
        <v>0</v>
      </c>
      <c r="P89" s="90">
        <f>'Por Programas'!S43</f>
        <v>0</v>
      </c>
      <c r="Q89" s="98">
        <f>'Por Programas'!T43</f>
        <v>0</v>
      </c>
      <c r="R89" s="133"/>
      <c r="S89" s="118">
        <f>'Por Programas'!U43</f>
        <v>0</v>
      </c>
      <c r="T89" s="90">
        <f>'Por Programas'!V43</f>
        <v>0</v>
      </c>
      <c r="U89" s="90">
        <f>'Por Programas'!W43</f>
        <v>0</v>
      </c>
      <c r="V89" s="98">
        <f>'Por Programas'!X43</f>
        <v>0</v>
      </c>
      <c r="W89" s="133"/>
      <c r="X89" s="118">
        <f>'Por Programas'!Y43</f>
        <v>0</v>
      </c>
      <c r="Y89" s="90">
        <f>'Por Programas'!Z43</f>
        <v>0</v>
      </c>
      <c r="Z89" s="90">
        <f>'Por Programas'!AA43</f>
        <v>0</v>
      </c>
      <c r="AA89" s="98">
        <f>'Por Programas'!AB43</f>
        <v>0</v>
      </c>
      <c r="AB89" s="133"/>
      <c r="AC89" s="190">
        <f>'Por Programas'!AC43</f>
        <v>0</v>
      </c>
      <c r="AD89" s="188">
        <f>'Por Programas'!AD43</f>
        <v>0</v>
      </c>
      <c r="AE89" s="188">
        <f>'Por Programas'!AE43</f>
        <v>0</v>
      </c>
      <c r="AF89" s="193">
        <f>'Por Programas'!AF43</f>
        <v>0</v>
      </c>
      <c r="AG89" s="107">
        <f>'Por Programas'!AF43</f>
        <v>0</v>
      </c>
      <c r="AH89" s="159"/>
    </row>
    <row r="90" spans="1:34" ht="14.45" thickBot="1">
      <c r="A90" s="265"/>
      <c r="B90" s="260"/>
      <c r="C90" s="134" t="s">
        <v>119</v>
      </c>
      <c r="D90" s="119">
        <f>D88-D89</f>
        <v>0</v>
      </c>
      <c r="E90" s="95">
        <f>E88-E89</f>
        <v>0</v>
      </c>
      <c r="F90" s="95">
        <f>F88-F89</f>
        <v>0</v>
      </c>
      <c r="G90" s="100">
        <f>G88-G89</f>
        <v>0</v>
      </c>
      <c r="H90" s="133"/>
      <c r="I90" s="119">
        <f>I88-I89</f>
        <v>-1.7440666666666664E-5</v>
      </c>
      <c r="J90" s="95">
        <f>J88-J89</f>
        <v>0</v>
      </c>
      <c r="K90" s="95">
        <f>K88-K89</f>
        <v>1.0200000000000001E-2</v>
      </c>
      <c r="L90" s="100">
        <f>L88-L89</f>
        <v>1.17E-2</v>
      </c>
      <c r="M90" s="133"/>
      <c r="N90" s="119">
        <f>N88-N89</f>
        <v>2.1700000000000001E-2</v>
      </c>
      <c r="O90" s="95">
        <f>O88-O89</f>
        <v>3.6700000000000003E-2</v>
      </c>
      <c r="P90" s="95">
        <f>P88-P89</f>
        <v>4.6699999999999998E-2</v>
      </c>
      <c r="Q90" s="100">
        <f>Q88-Q89</f>
        <v>5.1700000000000003E-2</v>
      </c>
      <c r="R90" s="133"/>
      <c r="S90" s="119">
        <f>S88-S89</f>
        <v>6.1699999999999998E-2</v>
      </c>
      <c r="T90" s="95">
        <f>T88-T89</f>
        <v>8.6699999999999999E-2</v>
      </c>
      <c r="U90" s="95">
        <f>U88-U89</f>
        <v>9.920000000000001E-2</v>
      </c>
      <c r="V90" s="100">
        <f>V88-V89</f>
        <v>0.10919999999999999</v>
      </c>
      <c r="W90" s="133"/>
      <c r="X90" s="119">
        <f>X88-X89</f>
        <v>9.1700000000000004E-2</v>
      </c>
      <c r="Y90" s="95">
        <f>Y88-Y89</f>
        <v>7.1700000000000014E-2</v>
      </c>
      <c r="Z90" s="95">
        <f>Z88-Z89</f>
        <v>5.2000000000000005E-2</v>
      </c>
      <c r="AA90" s="100">
        <f>AA88-AA89</f>
        <v>4.1800000000000004E-2</v>
      </c>
      <c r="AB90" s="133"/>
      <c r="AC90" s="119">
        <f>AC88-AC89</f>
        <v>4.9200000000000001E-2</v>
      </c>
      <c r="AD90" s="95">
        <f>AD88-AD89</f>
        <v>5.4199999999999998E-2</v>
      </c>
      <c r="AE90" s="95">
        <f>AE88-AE89</f>
        <v>6.4200000000000007E-2</v>
      </c>
      <c r="AF90" s="100">
        <f>AF88-AF89</f>
        <v>3.9699999999999999E-2</v>
      </c>
      <c r="AG90" s="108">
        <f>AG88-AG89</f>
        <v>0</v>
      </c>
      <c r="AH90" s="159"/>
    </row>
    <row r="91" spans="1:34" ht="8.1" customHeight="1" thickBot="1">
      <c r="A91" s="265"/>
      <c r="B91" s="143"/>
      <c r="C91" s="139"/>
      <c r="D91" s="133"/>
      <c r="E91" s="142"/>
      <c r="F91" s="142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41"/>
    </row>
    <row r="92" spans="1:34" ht="14.45" thickBot="1">
      <c r="A92" s="265"/>
      <c r="B92" s="140"/>
      <c r="C92" s="139"/>
      <c r="D92" s="244">
        <f>SUM(D93:G93)</f>
        <v>0</v>
      </c>
      <c r="E92" s="245"/>
      <c r="F92" s="245"/>
      <c r="G92" s="246"/>
      <c r="H92" s="138"/>
      <c r="I92" s="244">
        <f>SUM(I93:L93)</f>
        <v>0</v>
      </c>
      <c r="J92" s="245"/>
      <c r="K92" s="245"/>
      <c r="L92" s="246"/>
      <c r="M92" s="138"/>
      <c r="N92" s="244">
        <f>SUM(N93:Q93)</f>
        <v>0.14380000000000001</v>
      </c>
      <c r="O92" s="245"/>
      <c r="P92" s="245"/>
      <c r="Q92" s="246"/>
      <c r="R92" s="138"/>
      <c r="S92" s="244">
        <f>SUM(S93:V93)</f>
        <v>0.36839999999999995</v>
      </c>
      <c r="T92" s="245"/>
      <c r="U92" s="245"/>
      <c r="V92" s="246"/>
      <c r="W92" s="138"/>
      <c r="X92" s="244">
        <f>SUM(X93:AA93)</f>
        <v>0.26890000000000003</v>
      </c>
      <c r="Y92" s="245"/>
      <c r="Z92" s="245"/>
      <c r="AA92" s="246"/>
      <c r="AB92" s="138"/>
      <c r="AC92" s="244">
        <f>SUM(AC93:AF93)</f>
        <v>0.21889999999999998</v>
      </c>
      <c r="AD92" s="245"/>
      <c r="AE92" s="245"/>
      <c r="AF92" s="246"/>
      <c r="AG92" s="109"/>
      <c r="AH92" s="150">
        <f>SUM(D92:AF92)</f>
        <v>1</v>
      </c>
    </row>
    <row r="93" spans="1:34">
      <c r="A93" s="265"/>
      <c r="B93" s="261" t="s">
        <v>139</v>
      </c>
      <c r="C93" s="137" t="s">
        <v>117</v>
      </c>
      <c r="D93" s="117">
        <v>0</v>
      </c>
      <c r="E93" s="96">
        <v>0</v>
      </c>
      <c r="F93" s="96">
        <v>0</v>
      </c>
      <c r="G93" s="97">
        <v>0</v>
      </c>
      <c r="H93" s="133"/>
      <c r="I93" s="117">
        <v>0</v>
      </c>
      <c r="J93" s="96">
        <v>0</v>
      </c>
      <c r="K93" s="96">
        <v>0</v>
      </c>
      <c r="L93" s="97">
        <v>0</v>
      </c>
      <c r="M93" s="133"/>
      <c r="N93" s="117">
        <v>0</v>
      </c>
      <c r="O93" s="96">
        <f>3.5%+0.46%</f>
        <v>3.9600000000000003E-2</v>
      </c>
      <c r="P93" s="96">
        <f>4.5%+0.46%</f>
        <v>4.9599999999999998E-2</v>
      </c>
      <c r="Q93" s="97">
        <v>5.4600000000000003E-2</v>
      </c>
      <c r="R93" s="133"/>
      <c r="S93" s="117">
        <v>6.4600000000000005E-2</v>
      </c>
      <c r="T93" s="96">
        <f>8.5%+0.46%</f>
        <v>8.9600000000000013E-2</v>
      </c>
      <c r="U93" s="96">
        <f>9.75%+0.46%</f>
        <v>0.1021</v>
      </c>
      <c r="V93" s="97">
        <f>10.75%+0.46%</f>
        <v>0.11210000000000001</v>
      </c>
      <c r="W93" s="133"/>
      <c r="X93" s="117">
        <v>9.4600000000000004E-2</v>
      </c>
      <c r="Y93" s="96">
        <v>7.46E-2</v>
      </c>
      <c r="Z93" s="96">
        <v>5.4600000000000003E-2</v>
      </c>
      <c r="AA93" s="97">
        <v>4.5100000000000001E-2</v>
      </c>
      <c r="AB93" s="133"/>
      <c r="AC93" s="117">
        <f>4.75%+0.46%</f>
        <v>5.21E-2</v>
      </c>
      <c r="AD93" s="96">
        <f>5.25%+0.46%</f>
        <v>5.7099999999999998E-2</v>
      </c>
      <c r="AE93" s="96">
        <f>6.25%+0.46%</f>
        <v>6.7099999999999993E-2</v>
      </c>
      <c r="AF93" s="97">
        <f>3.8%+0.46%</f>
        <v>4.2599999999999999E-2</v>
      </c>
      <c r="AG93" s="106">
        <v>0</v>
      </c>
      <c r="AH93" s="136">
        <f>SUM(D93:AG93)</f>
        <v>1</v>
      </c>
    </row>
    <row r="94" spans="1:34">
      <c r="A94" s="265"/>
      <c r="B94" s="262"/>
      <c r="C94" s="135" t="s">
        <v>118</v>
      </c>
      <c r="D94" s="118">
        <f>'Por Programas'!I45</f>
        <v>0</v>
      </c>
      <c r="E94" s="90">
        <f>'Por Programas'!J45</f>
        <v>0</v>
      </c>
      <c r="F94" s="90">
        <f>'Por Programas'!K45</f>
        <v>0</v>
      </c>
      <c r="G94" s="98">
        <f>'Por Programas'!L45</f>
        <v>0</v>
      </c>
      <c r="H94" s="133"/>
      <c r="I94" s="118">
        <f>'Por Programas'!M45</f>
        <v>3.5176285714285716E-5</v>
      </c>
      <c r="J94" s="90">
        <f>'Por Programas'!N45</f>
        <v>0</v>
      </c>
      <c r="K94" s="90">
        <f>'Por Programas'!O45</f>
        <v>0</v>
      </c>
      <c r="L94" s="98">
        <f>'Por Programas'!P45</f>
        <v>0</v>
      </c>
      <c r="M94" s="133"/>
      <c r="N94" s="118">
        <f>'Por Programas'!Q45</f>
        <v>0</v>
      </c>
      <c r="O94" s="90">
        <f>'Por Programas'!R45</f>
        <v>0</v>
      </c>
      <c r="P94" s="90">
        <f>'Por Programas'!S45</f>
        <v>0</v>
      </c>
      <c r="Q94" s="98">
        <f>'Por Programas'!T45</f>
        <v>0</v>
      </c>
      <c r="R94" s="133"/>
      <c r="S94" s="118">
        <f>'Por Programas'!U45</f>
        <v>0</v>
      </c>
      <c r="T94" s="90">
        <f>'Por Programas'!V45</f>
        <v>0</v>
      </c>
      <c r="U94" s="90">
        <f>'Por Programas'!W45</f>
        <v>0</v>
      </c>
      <c r="V94" s="98">
        <f>'Por Programas'!X45</f>
        <v>0</v>
      </c>
      <c r="W94" s="133"/>
      <c r="X94" s="118">
        <f>'Por Programas'!Y45</f>
        <v>0</v>
      </c>
      <c r="Y94" s="90">
        <f>'Por Programas'!Z45</f>
        <v>0</v>
      </c>
      <c r="Z94" s="90">
        <f>'Por Programas'!AA45</f>
        <v>0</v>
      </c>
      <c r="AA94" s="98">
        <f>'Por Programas'!AB45</f>
        <v>0</v>
      </c>
      <c r="AB94" s="133"/>
      <c r="AC94" s="190">
        <f>'Por Programas'!AC45</f>
        <v>0</v>
      </c>
      <c r="AD94" s="188">
        <f>'Por Programas'!AD45</f>
        <v>0</v>
      </c>
      <c r="AE94" s="188">
        <f>'Por Programas'!AE45</f>
        <v>0</v>
      </c>
      <c r="AF94" s="193">
        <f>'Por Programas'!AF45</f>
        <v>0</v>
      </c>
      <c r="AG94" s="107">
        <f>'Por Programas'!AF45</f>
        <v>0</v>
      </c>
      <c r="AH94" s="159"/>
    </row>
    <row r="95" spans="1:34" ht="14.45" thickBot="1">
      <c r="A95" s="265"/>
      <c r="B95" s="263"/>
      <c r="C95" s="134" t="s">
        <v>119</v>
      </c>
      <c r="D95" s="119">
        <f>D93-D94</f>
        <v>0</v>
      </c>
      <c r="E95" s="95">
        <f>E93-E94</f>
        <v>0</v>
      </c>
      <c r="F95" s="95">
        <f>F93-F94</f>
        <v>0</v>
      </c>
      <c r="G95" s="100">
        <f>G93-G94</f>
        <v>0</v>
      </c>
      <c r="H95" s="133"/>
      <c r="I95" s="119">
        <f>I93-I94</f>
        <v>-3.5176285714285716E-5</v>
      </c>
      <c r="J95" s="95">
        <f>J93-J94</f>
        <v>0</v>
      </c>
      <c r="K95" s="95">
        <f>K93-K94</f>
        <v>0</v>
      </c>
      <c r="L95" s="100">
        <f>L93-L94</f>
        <v>0</v>
      </c>
      <c r="M95" s="133"/>
      <c r="N95" s="119">
        <f>N93-N94</f>
        <v>0</v>
      </c>
      <c r="O95" s="95">
        <f>O93-O94</f>
        <v>3.9600000000000003E-2</v>
      </c>
      <c r="P95" s="95">
        <f>P93-P94</f>
        <v>4.9599999999999998E-2</v>
      </c>
      <c r="Q95" s="100">
        <f>Q93-Q94</f>
        <v>5.4600000000000003E-2</v>
      </c>
      <c r="R95" s="133"/>
      <c r="S95" s="119">
        <f>S93-S94</f>
        <v>6.4600000000000005E-2</v>
      </c>
      <c r="T95" s="95">
        <f>T93-T94</f>
        <v>8.9600000000000013E-2</v>
      </c>
      <c r="U95" s="95">
        <f>U93-U94</f>
        <v>0.1021</v>
      </c>
      <c r="V95" s="100">
        <f>V93-V94</f>
        <v>0.11210000000000001</v>
      </c>
      <c r="W95" s="133"/>
      <c r="X95" s="119">
        <f>X93-X94</f>
        <v>9.4600000000000004E-2</v>
      </c>
      <c r="Y95" s="95">
        <f>Y93-Y94</f>
        <v>7.46E-2</v>
      </c>
      <c r="Z95" s="95">
        <f>Z93-Z94</f>
        <v>5.4600000000000003E-2</v>
      </c>
      <c r="AA95" s="100">
        <f>AA93-AA94</f>
        <v>4.5100000000000001E-2</v>
      </c>
      <c r="AB95" s="133"/>
      <c r="AC95" s="119">
        <f>AC93-AC94</f>
        <v>5.21E-2</v>
      </c>
      <c r="AD95" s="95">
        <f>AD93-AD94</f>
        <v>5.7099999999999998E-2</v>
      </c>
      <c r="AE95" s="95">
        <f>AE93-AE94</f>
        <v>6.7099999999999993E-2</v>
      </c>
      <c r="AF95" s="100">
        <f>AF93-AF94</f>
        <v>4.2599999999999999E-2</v>
      </c>
      <c r="AG95" s="108">
        <f>AG93-AG94</f>
        <v>0</v>
      </c>
      <c r="AH95" s="159"/>
    </row>
    <row r="96" spans="1:34" ht="8.1" customHeight="1" thickBot="1">
      <c r="A96" s="265"/>
      <c r="B96" s="143"/>
      <c r="C96" s="139"/>
      <c r="D96" s="133"/>
      <c r="E96" s="142"/>
      <c r="F96" s="142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41"/>
    </row>
    <row r="97" spans="1:34" ht="14.45" thickBot="1">
      <c r="A97" s="265"/>
      <c r="B97" s="147"/>
      <c r="C97" s="139"/>
      <c r="D97" s="244">
        <f>SUM(D98:G98)</f>
        <v>0</v>
      </c>
      <c r="E97" s="245"/>
      <c r="F97" s="245"/>
      <c r="G97" s="246"/>
      <c r="H97" s="138"/>
      <c r="I97" s="244">
        <f>SUM(I98:L98)</f>
        <v>0</v>
      </c>
      <c r="J97" s="245"/>
      <c r="K97" s="245"/>
      <c r="L97" s="246"/>
      <c r="M97" s="138"/>
      <c r="N97" s="244">
        <f>SUM(N98:Q98)</f>
        <v>4.3499999999999997E-2</v>
      </c>
      <c r="O97" s="245"/>
      <c r="P97" s="245"/>
      <c r="Q97" s="246"/>
      <c r="R97" s="138"/>
      <c r="S97" s="244">
        <f>SUM(S98:V98)</f>
        <v>0.182</v>
      </c>
      <c r="T97" s="245"/>
      <c r="U97" s="245"/>
      <c r="V97" s="246"/>
      <c r="W97" s="138"/>
      <c r="X97" s="244">
        <f>SUM(X98:AA98)</f>
        <v>0.34199999999999997</v>
      </c>
      <c r="Y97" s="245"/>
      <c r="Z97" s="245"/>
      <c r="AA97" s="246"/>
      <c r="AB97" s="138"/>
      <c r="AC97" s="244">
        <f>SUM(AC98:AF98)</f>
        <v>0.4325</v>
      </c>
      <c r="AD97" s="245"/>
      <c r="AE97" s="245"/>
      <c r="AF97" s="246"/>
      <c r="AG97" s="109"/>
      <c r="AH97" s="150">
        <f>SUM(D97:AF97)</f>
        <v>0.99999999999999989</v>
      </c>
    </row>
    <row r="98" spans="1:34">
      <c r="A98" s="265"/>
      <c r="B98" s="261" t="s">
        <v>140</v>
      </c>
      <c r="C98" s="137" t="s">
        <v>117</v>
      </c>
      <c r="D98" s="117">
        <v>0</v>
      </c>
      <c r="E98" s="96">
        <v>0</v>
      </c>
      <c r="F98" s="96">
        <v>0</v>
      </c>
      <c r="G98" s="97">
        <v>0</v>
      </c>
      <c r="H98" s="133"/>
      <c r="I98" s="117">
        <v>0</v>
      </c>
      <c r="J98" s="96">
        <v>0</v>
      </c>
      <c r="K98" s="96">
        <v>0</v>
      </c>
      <c r="L98" s="97">
        <v>0</v>
      </c>
      <c r="M98" s="133"/>
      <c r="N98" s="117">
        <v>5.0000000000000001E-3</v>
      </c>
      <c r="O98" s="96">
        <v>7.4999999999999997E-3</v>
      </c>
      <c r="P98" s="96">
        <v>1.0500000000000001E-2</v>
      </c>
      <c r="Q98" s="97">
        <v>2.0500000000000001E-2</v>
      </c>
      <c r="R98" s="133"/>
      <c r="S98" s="117">
        <v>3.0499999999999999E-2</v>
      </c>
      <c r="T98" s="96">
        <v>4.0500000000000001E-2</v>
      </c>
      <c r="U98" s="96">
        <v>5.0500000000000003E-2</v>
      </c>
      <c r="V98" s="97">
        <v>6.0499999999999998E-2</v>
      </c>
      <c r="W98" s="133"/>
      <c r="X98" s="117">
        <v>7.0499999999999993E-2</v>
      </c>
      <c r="Y98" s="96">
        <v>8.0500000000000002E-2</v>
      </c>
      <c r="Z98" s="96">
        <v>9.0499999999999997E-2</v>
      </c>
      <c r="AA98" s="97">
        <v>0.10050000000000001</v>
      </c>
      <c r="AB98" s="133"/>
      <c r="AC98" s="117">
        <v>0.1105</v>
      </c>
      <c r="AD98" s="96">
        <v>0.1205</v>
      </c>
      <c r="AE98" s="96">
        <v>0.1305</v>
      </c>
      <c r="AF98" s="97">
        <f>4.1%+3%</f>
        <v>7.0999999999999994E-2</v>
      </c>
      <c r="AG98" s="106">
        <v>0</v>
      </c>
      <c r="AH98" s="136">
        <f>SUM(D98:AG98)</f>
        <v>1</v>
      </c>
    </row>
    <row r="99" spans="1:34">
      <c r="A99" s="265"/>
      <c r="B99" s="262"/>
      <c r="C99" s="135" t="s">
        <v>118</v>
      </c>
      <c r="D99" s="118"/>
      <c r="E99" s="90">
        <f>'Por Programas'!I47</f>
        <v>0</v>
      </c>
      <c r="F99" s="90">
        <f>'Por Programas'!J47</f>
        <v>0</v>
      </c>
      <c r="G99" s="98">
        <f>'Por Programas'!K47</f>
        <v>0</v>
      </c>
      <c r="H99" s="133"/>
      <c r="I99" s="118">
        <f>'Por Programas'!L47</f>
        <v>0</v>
      </c>
      <c r="J99" s="90">
        <f>'Por Programas'!M47</f>
        <v>0</v>
      </c>
      <c r="K99" s="90">
        <f>'Por Programas'!N47</f>
        <v>0</v>
      </c>
      <c r="L99" s="98">
        <f>'Por Programas'!O47</f>
        <v>0</v>
      </c>
      <c r="M99" s="133"/>
      <c r="N99" s="118">
        <f>'Por Programas'!P47</f>
        <v>0</v>
      </c>
      <c r="O99" s="90">
        <f>'Por Programas'!Q47</f>
        <v>0</v>
      </c>
      <c r="P99" s="90">
        <f>'Por Programas'!R47</f>
        <v>0</v>
      </c>
      <c r="Q99" s="98">
        <f>'Por Programas'!S47</f>
        <v>0</v>
      </c>
      <c r="R99" s="133"/>
      <c r="S99" s="118">
        <f>'Por Programas'!T47</f>
        <v>0</v>
      </c>
      <c r="T99" s="90">
        <f>'Por Programas'!U47</f>
        <v>0</v>
      </c>
      <c r="U99" s="90">
        <f>'Por Programas'!V47</f>
        <v>0</v>
      </c>
      <c r="V99" s="98">
        <f>'Por Programas'!W47</f>
        <v>0</v>
      </c>
      <c r="W99" s="133"/>
      <c r="X99" s="118">
        <f>'Por Programas'!X47</f>
        <v>0</v>
      </c>
      <c r="Y99" s="90">
        <f>'Por Programas'!Y47</f>
        <v>0</v>
      </c>
      <c r="Z99" s="90">
        <f>'Por Programas'!Z47</f>
        <v>0</v>
      </c>
      <c r="AA99" s="98">
        <f>'Por Programas'!AA47</f>
        <v>0</v>
      </c>
      <c r="AB99" s="133"/>
      <c r="AC99" s="118">
        <f>'Por Programas'!AB47</f>
        <v>0</v>
      </c>
      <c r="AD99" s="90">
        <f>'Por Programas'!AC47</f>
        <v>0</v>
      </c>
      <c r="AE99" s="90">
        <f>'Por Programas'!AD47</f>
        <v>0</v>
      </c>
      <c r="AF99" s="98">
        <f>'Por Programas'!AE47</f>
        <v>0</v>
      </c>
      <c r="AG99" s="107"/>
      <c r="AH99" s="159"/>
    </row>
    <row r="100" spans="1:34" ht="14.45" thickBot="1">
      <c r="A100" s="265"/>
      <c r="B100" s="263"/>
      <c r="C100" s="134" t="s">
        <v>119</v>
      </c>
      <c r="D100" s="119"/>
      <c r="E100" s="95">
        <f>E98-E99</f>
        <v>0</v>
      </c>
      <c r="F100" s="95">
        <f t="shared" ref="F100:G100" si="21">F98-F99</f>
        <v>0</v>
      </c>
      <c r="G100" s="100">
        <f t="shared" si="21"/>
        <v>0</v>
      </c>
      <c r="H100" s="133"/>
      <c r="I100" s="119">
        <f t="shared" ref="I100" si="22">I98-I99</f>
        <v>0</v>
      </c>
      <c r="J100" s="95">
        <f t="shared" ref="J100" si="23">J98-J99</f>
        <v>0</v>
      </c>
      <c r="K100" s="95">
        <f t="shared" ref="K100" si="24">K98-K99</f>
        <v>0</v>
      </c>
      <c r="L100" s="100">
        <f t="shared" ref="L100" si="25">L98-L99</f>
        <v>0</v>
      </c>
      <c r="M100" s="133"/>
      <c r="N100" s="119">
        <f t="shared" ref="N100" si="26">N98-N99</f>
        <v>5.0000000000000001E-3</v>
      </c>
      <c r="O100" s="95">
        <f t="shared" ref="O100" si="27">O98-O99</f>
        <v>7.4999999999999997E-3</v>
      </c>
      <c r="P100" s="95">
        <f t="shared" ref="P100" si="28">P98-P99</f>
        <v>1.0500000000000001E-2</v>
      </c>
      <c r="Q100" s="100">
        <f t="shared" ref="Q100" si="29">Q98-Q99</f>
        <v>2.0500000000000001E-2</v>
      </c>
      <c r="R100" s="133"/>
      <c r="S100" s="119">
        <f t="shared" ref="S100" si="30">S98-S99</f>
        <v>3.0499999999999999E-2</v>
      </c>
      <c r="T100" s="95">
        <f t="shared" ref="T100" si="31">T98-T99</f>
        <v>4.0500000000000001E-2</v>
      </c>
      <c r="U100" s="95">
        <f t="shared" ref="U100" si="32">U98-U99</f>
        <v>5.0500000000000003E-2</v>
      </c>
      <c r="V100" s="100">
        <f t="shared" ref="V100" si="33">V98-V99</f>
        <v>6.0499999999999998E-2</v>
      </c>
      <c r="W100" s="133"/>
      <c r="X100" s="119">
        <f t="shared" ref="X100" si="34">X98-X99</f>
        <v>7.0499999999999993E-2</v>
      </c>
      <c r="Y100" s="95">
        <f t="shared" ref="Y100" si="35">Y98-Y99</f>
        <v>8.0500000000000002E-2</v>
      </c>
      <c r="Z100" s="95">
        <f t="shared" ref="Z100" si="36">Z98-Z99</f>
        <v>9.0499999999999997E-2</v>
      </c>
      <c r="AA100" s="100">
        <f t="shared" ref="AA100" si="37">AA98-AA99</f>
        <v>0.10050000000000001</v>
      </c>
      <c r="AB100" s="133"/>
      <c r="AC100" s="119">
        <f t="shared" ref="AC100" si="38">AC98-AC99</f>
        <v>0.1105</v>
      </c>
      <c r="AD100" s="95">
        <f t="shared" ref="AD100" si="39">AD98-AD99</f>
        <v>0.1205</v>
      </c>
      <c r="AE100" s="95">
        <f t="shared" ref="AE100" si="40">AE98-AE99</f>
        <v>0.1305</v>
      </c>
      <c r="AF100" s="100">
        <f t="shared" ref="AF100" si="41">AF98-AF99</f>
        <v>7.0999999999999994E-2</v>
      </c>
      <c r="AG100" s="108"/>
      <c r="AH100" s="159"/>
    </row>
    <row r="101" spans="1:34" ht="8.1" customHeight="1" thickBot="1">
      <c r="A101" s="265"/>
      <c r="B101" s="143"/>
      <c r="C101" s="139"/>
      <c r="D101" s="133"/>
      <c r="E101" s="142"/>
      <c r="F101" s="142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41"/>
    </row>
    <row r="102" spans="1:34" ht="14.45" thickBot="1">
      <c r="A102" s="265"/>
      <c r="B102" s="147"/>
      <c r="C102" s="139"/>
      <c r="D102" s="244">
        <f>SUM(D103:G103)</f>
        <v>0</v>
      </c>
      <c r="E102" s="245"/>
      <c r="F102" s="245"/>
      <c r="G102" s="246"/>
      <c r="H102" s="138"/>
      <c r="I102" s="244">
        <f>SUM(I103:L103)</f>
        <v>7.4999999999999997E-3</v>
      </c>
      <c r="J102" s="245"/>
      <c r="K102" s="245"/>
      <c r="L102" s="246"/>
      <c r="M102" s="138"/>
      <c r="N102" s="244">
        <f>SUM(N103:Q103)</f>
        <v>0.14500000000000002</v>
      </c>
      <c r="O102" s="245"/>
      <c r="P102" s="245"/>
      <c r="Q102" s="246"/>
      <c r="R102" s="138"/>
      <c r="S102" s="244">
        <f>SUM(S103:V103)</f>
        <v>0.36369999999999997</v>
      </c>
      <c r="T102" s="245"/>
      <c r="U102" s="245"/>
      <c r="V102" s="246"/>
      <c r="W102" s="138"/>
      <c r="X102" s="244">
        <f>SUM(X103:AA103)</f>
        <v>0.27279999999999999</v>
      </c>
      <c r="Y102" s="245"/>
      <c r="Z102" s="245"/>
      <c r="AA102" s="246"/>
      <c r="AB102" s="138"/>
      <c r="AC102" s="244">
        <f>SUM(AC103:AF103)</f>
        <v>0.21100000000000002</v>
      </c>
      <c r="AD102" s="245"/>
      <c r="AE102" s="245"/>
      <c r="AF102" s="246"/>
      <c r="AG102" s="109"/>
      <c r="AH102" s="150">
        <f>SUM(D102:AF102)</f>
        <v>1</v>
      </c>
    </row>
    <row r="103" spans="1:34">
      <c r="A103" s="265"/>
      <c r="B103" s="258" t="s">
        <v>141</v>
      </c>
      <c r="C103" s="137" t="s">
        <v>117</v>
      </c>
      <c r="D103" s="117">
        <v>0</v>
      </c>
      <c r="E103" s="96">
        <v>0</v>
      </c>
      <c r="F103" s="96">
        <v>0</v>
      </c>
      <c r="G103" s="97">
        <v>0</v>
      </c>
      <c r="H103" s="133"/>
      <c r="I103" s="117">
        <v>0</v>
      </c>
      <c r="J103" s="96">
        <v>0</v>
      </c>
      <c r="K103" s="96">
        <v>2.5000000000000001E-3</v>
      </c>
      <c r="L103" s="97">
        <v>5.0000000000000001E-3</v>
      </c>
      <c r="M103" s="133"/>
      <c r="N103" s="117">
        <v>1.2500000000000001E-2</v>
      </c>
      <c r="O103" s="96">
        <v>2.5000000000000001E-2</v>
      </c>
      <c r="P103" s="96">
        <v>4.4999999999999998E-2</v>
      </c>
      <c r="Q103" s="97">
        <v>6.25E-2</v>
      </c>
      <c r="R103" s="133"/>
      <c r="S103" s="117">
        <v>7.0199999999999999E-2</v>
      </c>
      <c r="T103" s="96">
        <v>8.8499999999999995E-2</v>
      </c>
      <c r="U103" s="96">
        <v>9.7500000000000003E-2</v>
      </c>
      <c r="V103" s="97">
        <v>0.1075</v>
      </c>
      <c r="W103" s="133"/>
      <c r="X103" s="117">
        <v>9.2499999999999999E-2</v>
      </c>
      <c r="Y103" s="96">
        <v>8.0199999999999994E-2</v>
      </c>
      <c r="Z103" s="96">
        <v>6.0100000000000001E-2</v>
      </c>
      <c r="AA103" s="97">
        <v>0.04</v>
      </c>
      <c r="AB103" s="133"/>
      <c r="AC103" s="117">
        <v>4.7500000000000001E-2</v>
      </c>
      <c r="AD103" s="96">
        <v>5.2499999999999998E-2</v>
      </c>
      <c r="AE103" s="96">
        <v>6.0999999999999999E-2</v>
      </c>
      <c r="AF103" s="97">
        <v>0.05</v>
      </c>
      <c r="AG103" s="106">
        <v>0</v>
      </c>
      <c r="AH103" s="136">
        <f>SUM(D103:AG103)</f>
        <v>1.0000000000000002</v>
      </c>
    </row>
    <row r="104" spans="1:34">
      <c r="A104" s="265"/>
      <c r="B104" s="259"/>
      <c r="C104" s="135" t="s">
        <v>118</v>
      </c>
      <c r="D104" s="118">
        <f>'Por Programas'!I49</f>
        <v>0</v>
      </c>
      <c r="E104" s="90">
        <f>'Por Programas'!J49</f>
        <v>0</v>
      </c>
      <c r="F104" s="90">
        <f>'Por Programas'!K49</f>
        <v>0</v>
      </c>
      <c r="G104" s="98">
        <f>'Por Programas'!L49</f>
        <v>0</v>
      </c>
      <c r="H104" s="133"/>
      <c r="I104" s="118">
        <f>'Por Programas'!M49</f>
        <v>1.2656160000000001E-4</v>
      </c>
      <c r="J104" s="90">
        <f>'Por Programas'!M49</f>
        <v>1.2656160000000001E-4</v>
      </c>
      <c r="K104" s="90">
        <f>'Por Programas'!O49</f>
        <v>0</v>
      </c>
      <c r="L104" s="98">
        <f>'Por Programas'!P49</f>
        <v>0</v>
      </c>
      <c r="M104" s="133"/>
      <c r="N104" s="118">
        <f>'Por Programas'!Q49</f>
        <v>0</v>
      </c>
      <c r="O104" s="90">
        <f>'Por Programas'!R49</f>
        <v>0</v>
      </c>
      <c r="P104" s="90">
        <f>'Por Programas'!S49</f>
        <v>0</v>
      </c>
      <c r="Q104" s="98">
        <f>'Por Programas'!T49</f>
        <v>0</v>
      </c>
      <c r="R104" s="133"/>
      <c r="S104" s="118">
        <f>'Por Programas'!U49</f>
        <v>0</v>
      </c>
      <c r="T104" s="90">
        <f>'Por Programas'!V49</f>
        <v>0</v>
      </c>
      <c r="U104" s="90">
        <f>'Por Programas'!W49</f>
        <v>0</v>
      </c>
      <c r="V104" s="98">
        <f>'Por Programas'!X49</f>
        <v>0</v>
      </c>
      <c r="W104" s="133"/>
      <c r="X104" s="118">
        <f>'Por Programas'!Y49</f>
        <v>0</v>
      </c>
      <c r="Y104" s="90">
        <f>'Por Programas'!Z49</f>
        <v>0</v>
      </c>
      <c r="Z104" s="90">
        <f>'Por Programas'!AA49</f>
        <v>0</v>
      </c>
      <c r="AA104" s="98">
        <f>'Por Programas'!AB49</f>
        <v>0</v>
      </c>
      <c r="AB104" s="133"/>
      <c r="AC104" s="190">
        <f>'Por Programas'!AC49</f>
        <v>0</v>
      </c>
      <c r="AD104" s="188">
        <f>'Por Programas'!AD49</f>
        <v>0</v>
      </c>
      <c r="AE104" s="188">
        <f>'Por Programas'!AE49</f>
        <v>0</v>
      </c>
      <c r="AF104" s="193">
        <f>'Por Programas'!AF49</f>
        <v>0</v>
      </c>
      <c r="AG104" s="107">
        <f>'Por Programas'!AF49</f>
        <v>0</v>
      </c>
      <c r="AH104" s="159"/>
    </row>
    <row r="105" spans="1:34" ht="14.45" thickBot="1">
      <c r="A105" s="265"/>
      <c r="B105" s="260"/>
      <c r="C105" s="134" t="s">
        <v>119</v>
      </c>
      <c r="D105" s="119">
        <f>D103-D104</f>
        <v>0</v>
      </c>
      <c r="E105" s="95">
        <f>E103-E104</f>
        <v>0</v>
      </c>
      <c r="F105" s="95">
        <f>F103-F104</f>
        <v>0</v>
      </c>
      <c r="G105" s="100">
        <f>G103-G104</f>
        <v>0</v>
      </c>
      <c r="H105" s="133"/>
      <c r="I105" s="119">
        <f>I103-I104</f>
        <v>-1.2656160000000001E-4</v>
      </c>
      <c r="J105" s="95">
        <f>J103-J104</f>
        <v>-1.2656160000000001E-4</v>
      </c>
      <c r="K105" s="95">
        <f>K103-K104</f>
        <v>2.5000000000000001E-3</v>
      </c>
      <c r="L105" s="100">
        <f>L103-L104</f>
        <v>5.0000000000000001E-3</v>
      </c>
      <c r="M105" s="133"/>
      <c r="N105" s="119">
        <f>N103-N104</f>
        <v>1.2500000000000001E-2</v>
      </c>
      <c r="O105" s="95">
        <f>O103-O104</f>
        <v>2.5000000000000001E-2</v>
      </c>
      <c r="P105" s="95">
        <f>P103-P104</f>
        <v>4.4999999999999998E-2</v>
      </c>
      <c r="Q105" s="100">
        <f>Q103-Q104</f>
        <v>6.25E-2</v>
      </c>
      <c r="R105" s="133"/>
      <c r="S105" s="119">
        <f>S103-S104</f>
        <v>7.0199999999999999E-2</v>
      </c>
      <c r="T105" s="95">
        <f>T103-T104</f>
        <v>8.8499999999999995E-2</v>
      </c>
      <c r="U105" s="95">
        <f>U103-U104</f>
        <v>9.7500000000000003E-2</v>
      </c>
      <c r="V105" s="100">
        <f>V103-V104</f>
        <v>0.1075</v>
      </c>
      <c r="W105" s="133"/>
      <c r="X105" s="119">
        <f>X103-X104</f>
        <v>9.2499999999999999E-2</v>
      </c>
      <c r="Y105" s="95">
        <f>Y103-Y104</f>
        <v>8.0199999999999994E-2</v>
      </c>
      <c r="Z105" s="95">
        <f>Z103-Z104</f>
        <v>6.0100000000000001E-2</v>
      </c>
      <c r="AA105" s="100">
        <f>AA103-AA104</f>
        <v>0.04</v>
      </c>
      <c r="AB105" s="133"/>
      <c r="AC105" s="119">
        <f>AC103-AC104</f>
        <v>4.7500000000000001E-2</v>
      </c>
      <c r="AD105" s="95">
        <f>AD103-AD104</f>
        <v>5.2499999999999998E-2</v>
      </c>
      <c r="AE105" s="95">
        <f>AE103-AE104</f>
        <v>6.0999999999999999E-2</v>
      </c>
      <c r="AF105" s="100">
        <f>AF103-AF104</f>
        <v>0.05</v>
      </c>
      <c r="AG105" s="108">
        <f>AG103-AG104</f>
        <v>0</v>
      </c>
      <c r="AH105" s="159"/>
    </row>
    <row r="106" spans="1:34" ht="8.1" customHeight="1" thickBot="1">
      <c r="A106" s="265"/>
      <c r="B106" s="143"/>
      <c r="C106" s="139"/>
      <c r="D106" s="133"/>
      <c r="E106" s="142"/>
      <c r="F106" s="142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41"/>
    </row>
    <row r="107" spans="1:34" ht="14.45" thickBot="1">
      <c r="A107" s="265"/>
      <c r="B107" s="140"/>
      <c r="C107" s="139"/>
      <c r="D107" s="244">
        <f>SUM(D108:G108)</f>
        <v>0.02</v>
      </c>
      <c r="E107" s="245"/>
      <c r="F107" s="245"/>
      <c r="G107" s="246"/>
      <c r="H107" s="138"/>
      <c r="I107" s="244">
        <f>SUM(I108:L108)</f>
        <v>2.9499999999999998E-2</v>
      </c>
      <c r="J107" s="245"/>
      <c r="K107" s="245"/>
      <c r="L107" s="246"/>
      <c r="M107" s="138"/>
      <c r="N107" s="244">
        <f>SUM(N108:Q108)</f>
        <v>0.15000000000000002</v>
      </c>
      <c r="O107" s="245"/>
      <c r="P107" s="245"/>
      <c r="Q107" s="246"/>
      <c r="R107" s="138"/>
      <c r="S107" s="244">
        <f>SUM(S108:V108)</f>
        <v>0.35000000000000003</v>
      </c>
      <c r="T107" s="245"/>
      <c r="U107" s="245"/>
      <c r="V107" s="246"/>
      <c r="W107" s="138"/>
      <c r="X107" s="244">
        <f>SUM(X108:AA108)</f>
        <v>0.25</v>
      </c>
      <c r="Y107" s="245"/>
      <c r="Z107" s="245"/>
      <c r="AA107" s="246"/>
      <c r="AB107" s="138"/>
      <c r="AC107" s="244">
        <f>SUM(AC108:AF108)</f>
        <v>0.20050000000000001</v>
      </c>
      <c r="AD107" s="245"/>
      <c r="AE107" s="245"/>
      <c r="AF107" s="246"/>
      <c r="AG107" s="109"/>
      <c r="AH107" s="150">
        <f>SUM(D107:AF107)</f>
        <v>1</v>
      </c>
    </row>
    <row r="108" spans="1:34">
      <c r="A108" s="265"/>
      <c r="B108" s="261" t="s">
        <v>142</v>
      </c>
      <c r="C108" s="137" t="s">
        <v>117</v>
      </c>
      <c r="D108" s="117">
        <v>0</v>
      </c>
      <c r="E108" s="96">
        <v>5.0000000000000001E-3</v>
      </c>
      <c r="F108" s="96">
        <v>6.4999999999999997E-3</v>
      </c>
      <c r="G108" s="97">
        <v>8.5000000000000006E-3</v>
      </c>
      <c r="H108" s="133"/>
      <c r="I108" s="117">
        <v>5.0000000000000001E-3</v>
      </c>
      <c r="J108" s="96">
        <v>6.0000000000000001E-3</v>
      </c>
      <c r="K108" s="96">
        <v>8.5000000000000006E-3</v>
      </c>
      <c r="L108" s="97">
        <v>0.01</v>
      </c>
      <c r="M108" s="133"/>
      <c r="N108" s="117">
        <v>0.02</v>
      </c>
      <c r="O108" s="96">
        <v>3.5000000000000003E-2</v>
      </c>
      <c r="P108" s="96">
        <v>4.4999999999999998E-2</v>
      </c>
      <c r="Q108" s="97">
        <v>0.05</v>
      </c>
      <c r="R108" s="133"/>
      <c r="S108" s="117">
        <v>0.06</v>
      </c>
      <c r="T108" s="96">
        <v>8.5000000000000006E-2</v>
      </c>
      <c r="U108" s="96">
        <v>9.7500000000000003E-2</v>
      </c>
      <c r="V108" s="97">
        <v>0.1075</v>
      </c>
      <c r="W108" s="133"/>
      <c r="X108" s="117">
        <v>0.09</v>
      </c>
      <c r="Y108" s="96">
        <v>7.0000000000000007E-2</v>
      </c>
      <c r="Z108" s="96">
        <v>0.05</v>
      </c>
      <c r="AA108" s="97">
        <v>0.04</v>
      </c>
      <c r="AB108" s="133"/>
      <c r="AC108" s="117">
        <v>4.7500000000000001E-2</v>
      </c>
      <c r="AD108" s="96">
        <v>5.2499999999999998E-2</v>
      </c>
      <c r="AE108" s="96">
        <v>6.25E-2</v>
      </c>
      <c r="AF108" s="97">
        <v>3.7999999999999999E-2</v>
      </c>
      <c r="AG108" s="106">
        <v>0</v>
      </c>
      <c r="AH108" s="136">
        <f>SUM(D108:AG108)</f>
        <v>1</v>
      </c>
    </row>
    <row r="109" spans="1:34">
      <c r="A109" s="265"/>
      <c r="B109" s="262"/>
      <c r="C109" s="135" t="s">
        <v>118</v>
      </c>
      <c r="D109" s="118"/>
      <c r="E109" s="90"/>
      <c r="F109" s="90"/>
      <c r="G109" s="98"/>
      <c r="H109" s="133"/>
      <c r="I109" s="118"/>
      <c r="J109" s="90"/>
      <c r="K109" s="90"/>
      <c r="L109" s="98"/>
      <c r="M109" s="133"/>
      <c r="N109" s="118"/>
      <c r="O109" s="90"/>
      <c r="P109" s="90"/>
      <c r="Q109" s="98"/>
      <c r="R109" s="133"/>
      <c r="S109" s="118"/>
      <c r="T109" s="90"/>
      <c r="U109" s="90"/>
      <c r="V109" s="98"/>
      <c r="W109" s="133"/>
      <c r="X109" s="118"/>
      <c r="Y109" s="90"/>
      <c r="Z109" s="90"/>
      <c r="AA109" s="98"/>
      <c r="AB109" s="133"/>
      <c r="AC109" s="118"/>
      <c r="AD109" s="90"/>
      <c r="AE109" s="90"/>
      <c r="AF109" s="98"/>
      <c r="AG109" s="107"/>
      <c r="AH109" s="159"/>
    </row>
    <row r="110" spans="1:34" ht="14.45" thickBot="1">
      <c r="A110" s="265"/>
      <c r="B110" s="263"/>
      <c r="C110" s="134" t="s">
        <v>119</v>
      </c>
      <c r="D110" s="119"/>
      <c r="E110" s="95"/>
      <c r="F110" s="95"/>
      <c r="G110" s="100"/>
      <c r="H110" s="133"/>
      <c r="I110" s="119"/>
      <c r="J110" s="95"/>
      <c r="K110" s="95"/>
      <c r="L110" s="100"/>
      <c r="M110" s="133"/>
      <c r="N110" s="119"/>
      <c r="O110" s="95"/>
      <c r="P110" s="95"/>
      <c r="Q110" s="100"/>
      <c r="R110" s="133"/>
      <c r="S110" s="119"/>
      <c r="T110" s="95"/>
      <c r="U110" s="95"/>
      <c r="V110" s="100"/>
      <c r="W110" s="133"/>
      <c r="X110" s="119"/>
      <c r="Y110" s="95"/>
      <c r="Z110" s="95"/>
      <c r="AA110" s="100"/>
      <c r="AB110" s="133"/>
      <c r="AC110" s="119"/>
      <c r="AD110" s="95"/>
      <c r="AE110" s="95"/>
      <c r="AF110" s="100"/>
      <c r="AG110" s="108"/>
      <c r="AH110" s="159"/>
    </row>
    <row r="111" spans="1:34" ht="8.1" customHeight="1" thickBot="1">
      <c r="A111" s="265"/>
      <c r="B111" s="143"/>
      <c r="C111" s="139"/>
      <c r="D111" s="133"/>
      <c r="E111" s="142"/>
      <c r="F111" s="142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41"/>
    </row>
    <row r="112" spans="1:34" ht="14.45" thickBot="1">
      <c r="A112" s="265"/>
      <c r="B112" s="147"/>
      <c r="C112" s="139"/>
      <c r="D112" s="244">
        <f>SUM(D113:G113)</f>
        <v>0</v>
      </c>
      <c r="E112" s="245"/>
      <c r="F112" s="245"/>
      <c r="G112" s="246"/>
      <c r="H112" s="138"/>
      <c r="I112" s="244">
        <f>SUM(I113:L113)</f>
        <v>0</v>
      </c>
      <c r="J112" s="245"/>
      <c r="K112" s="245"/>
      <c r="L112" s="246"/>
      <c r="M112" s="138"/>
      <c r="N112" s="244">
        <f>SUM(N113:Q113)</f>
        <v>5.5E-2</v>
      </c>
      <c r="O112" s="245"/>
      <c r="P112" s="245"/>
      <c r="Q112" s="246"/>
      <c r="R112" s="138"/>
      <c r="S112" s="244">
        <f>SUM(S113:V113)</f>
        <v>0.39</v>
      </c>
      <c r="T112" s="245"/>
      <c r="U112" s="245"/>
      <c r="V112" s="246"/>
      <c r="W112" s="138"/>
      <c r="X112" s="244">
        <f>SUM(X113:AA113)</f>
        <v>0.34</v>
      </c>
      <c r="Y112" s="245"/>
      <c r="Z112" s="245"/>
      <c r="AA112" s="246"/>
      <c r="AB112" s="138"/>
      <c r="AC112" s="244">
        <f>SUM(AC113:AF113)</f>
        <v>0.215</v>
      </c>
      <c r="AD112" s="245"/>
      <c r="AE112" s="245"/>
      <c r="AF112" s="246"/>
      <c r="AG112" s="109"/>
      <c r="AH112" s="150">
        <f>SUM(D112:AF112)</f>
        <v>1</v>
      </c>
    </row>
    <row r="113" spans="1:34">
      <c r="A113" s="265"/>
      <c r="B113" s="261" t="s">
        <v>143</v>
      </c>
      <c r="C113" s="137" t="s">
        <v>117</v>
      </c>
      <c r="D113" s="117">
        <v>0</v>
      </c>
      <c r="E113" s="96">
        <v>0</v>
      </c>
      <c r="F113" s="96">
        <v>0</v>
      </c>
      <c r="G113" s="97">
        <v>0</v>
      </c>
      <c r="H113" s="133"/>
      <c r="I113" s="117">
        <v>0</v>
      </c>
      <c r="J113" s="96">
        <v>0</v>
      </c>
      <c r="K113" s="96">
        <v>0</v>
      </c>
      <c r="L113" s="97">
        <v>0</v>
      </c>
      <c r="M113" s="133">
        <v>0</v>
      </c>
      <c r="N113" s="117">
        <v>0</v>
      </c>
      <c r="O113" s="96">
        <v>7.4999999999999997E-3</v>
      </c>
      <c r="P113" s="96">
        <v>1.4999999999999999E-2</v>
      </c>
      <c r="Q113" s="97">
        <v>3.2500000000000001E-2</v>
      </c>
      <c r="R113" s="133"/>
      <c r="S113" s="117">
        <v>7.0000000000000007E-2</v>
      </c>
      <c r="T113" s="96">
        <v>9.5000000000000001E-2</v>
      </c>
      <c r="U113" s="96">
        <v>0.1075</v>
      </c>
      <c r="V113" s="97">
        <v>0.11749999999999999</v>
      </c>
      <c r="W113" s="133">
        <v>0</v>
      </c>
      <c r="X113" s="117">
        <v>0.1</v>
      </c>
      <c r="Y113" s="96">
        <v>0.09</v>
      </c>
      <c r="Z113" s="96">
        <v>0.08</v>
      </c>
      <c r="AA113" s="97">
        <v>7.0000000000000007E-2</v>
      </c>
      <c r="AB113" s="133"/>
      <c r="AC113" s="117">
        <v>5.7500000000000002E-2</v>
      </c>
      <c r="AD113" s="96">
        <v>5.2499999999999998E-2</v>
      </c>
      <c r="AE113" s="96">
        <v>6.25E-2</v>
      </c>
      <c r="AF113" s="97">
        <v>4.2500000000000003E-2</v>
      </c>
      <c r="AG113" s="106">
        <v>0</v>
      </c>
      <c r="AH113" s="136">
        <f>SUM(D113:AG113)</f>
        <v>0.99999999999999989</v>
      </c>
    </row>
    <row r="114" spans="1:34">
      <c r="A114" s="265"/>
      <c r="B114" s="262"/>
      <c r="C114" s="135" t="s">
        <v>118</v>
      </c>
      <c r="D114" s="118"/>
      <c r="E114" s="90">
        <f>'Por Programas'!I53</f>
        <v>0</v>
      </c>
      <c r="F114" s="90">
        <f>'Por Programas'!J53</f>
        <v>0</v>
      </c>
      <c r="G114" s="98">
        <f>'Por Programas'!K53</f>
        <v>0</v>
      </c>
      <c r="H114" s="133"/>
      <c r="I114" s="118">
        <f>'Por Programas'!L53</f>
        <v>0</v>
      </c>
      <c r="J114" s="90">
        <f>'Por Programas'!M53</f>
        <v>0</v>
      </c>
      <c r="K114" s="90">
        <f>'Por Programas'!N53</f>
        <v>0</v>
      </c>
      <c r="L114" s="98">
        <f>'Por Programas'!O53</f>
        <v>0</v>
      </c>
      <c r="M114" s="133"/>
      <c r="N114" s="118">
        <f>'Por Programas'!P53</f>
        <v>0</v>
      </c>
      <c r="O114" s="90">
        <f>'Por Programas'!Q53</f>
        <v>0</v>
      </c>
      <c r="P114" s="90">
        <f>'Por Programas'!R53</f>
        <v>0</v>
      </c>
      <c r="Q114" s="98">
        <f>'Por Programas'!S53</f>
        <v>0</v>
      </c>
      <c r="R114" s="133"/>
      <c r="S114" s="118">
        <f>'Por Programas'!T53</f>
        <v>0</v>
      </c>
      <c r="T114" s="90">
        <f>'Por Programas'!U53</f>
        <v>0</v>
      </c>
      <c r="U114" s="90">
        <f>'Por Programas'!V53</f>
        <v>0</v>
      </c>
      <c r="V114" s="98">
        <f>'Por Programas'!W53</f>
        <v>0</v>
      </c>
      <c r="W114" s="133"/>
      <c r="X114" s="118">
        <f>'Por Programas'!X53</f>
        <v>0</v>
      </c>
      <c r="Y114" s="90">
        <f>'Por Programas'!Y53</f>
        <v>0</v>
      </c>
      <c r="Z114" s="90">
        <f>'Por Programas'!Z53</f>
        <v>0</v>
      </c>
      <c r="AA114" s="98">
        <f>'Por Programas'!AA53</f>
        <v>0</v>
      </c>
      <c r="AB114" s="133"/>
      <c r="AC114" s="118">
        <f>'Por Programas'!AB53</f>
        <v>0</v>
      </c>
      <c r="AD114" s="90">
        <f>'Por Programas'!AC53</f>
        <v>0</v>
      </c>
      <c r="AE114" s="90">
        <f>'Por Programas'!AD53</f>
        <v>0</v>
      </c>
      <c r="AF114" s="98">
        <f>'Por Programas'!AE53</f>
        <v>0</v>
      </c>
      <c r="AG114" s="107"/>
      <c r="AH114" s="159"/>
    </row>
    <row r="115" spans="1:34" ht="14.45" thickBot="1">
      <c r="A115" s="266"/>
      <c r="B115" s="263"/>
      <c r="C115" s="134" t="s">
        <v>119</v>
      </c>
      <c r="D115" s="119"/>
      <c r="E115" s="95">
        <f>E113-E114</f>
        <v>0</v>
      </c>
      <c r="F115" s="95">
        <f t="shared" ref="F115:G115" si="42">F113-F114</f>
        <v>0</v>
      </c>
      <c r="G115" s="100">
        <f t="shared" si="42"/>
        <v>0</v>
      </c>
      <c r="H115" s="133"/>
      <c r="I115" s="119">
        <f t="shared" ref="I115" si="43">I113-I114</f>
        <v>0</v>
      </c>
      <c r="J115" s="95">
        <f t="shared" ref="J115" si="44">J113-J114</f>
        <v>0</v>
      </c>
      <c r="K115" s="95">
        <f t="shared" ref="K115" si="45">K113-K114</f>
        <v>0</v>
      </c>
      <c r="L115" s="100">
        <f t="shared" ref="L115" si="46">L113-L114</f>
        <v>0</v>
      </c>
      <c r="M115" s="133"/>
      <c r="N115" s="119">
        <f t="shared" ref="N115" si="47">N113-N114</f>
        <v>0</v>
      </c>
      <c r="O115" s="95">
        <f t="shared" ref="O115" si="48">O113-O114</f>
        <v>7.4999999999999997E-3</v>
      </c>
      <c r="P115" s="95">
        <f t="shared" ref="P115" si="49">P113-P114</f>
        <v>1.4999999999999999E-2</v>
      </c>
      <c r="Q115" s="100">
        <f t="shared" ref="Q115" si="50">Q113-Q114</f>
        <v>3.2500000000000001E-2</v>
      </c>
      <c r="R115" s="133"/>
      <c r="S115" s="119">
        <f t="shared" ref="S115" si="51">S113-S114</f>
        <v>7.0000000000000007E-2</v>
      </c>
      <c r="T115" s="95">
        <f t="shared" ref="T115" si="52">T113-T114</f>
        <v>9.5000000000000001E-2</v>
      </c>
      <c r="U115" s="95">
        <f t="shared" ref="U115" si="53">U113-U114</f>
        <v>0.1075</v>
      </c>
      <c r="V115" s="100">
        <f t="shared" ref="V115" si="54">V113-V114</f>
        <v>0.11749999999999999</v>
      </c>
      <c r="W115" s="133"/>
      <c r="X115" s="119">
        <f t="shared" ref="X115" si="55">X113-X114</f>
        <v>0.1</v>
      </c>
      <c r="Y115" s="95">
        <f t="shared" ref="Y115" si="56">Y113-Y114</f>
        <v>0.09</v>
      </c>
      <c r="Z115" s="95">
        <f t="shared" ref="Z115" si="57">Z113-Z114</f>
        <v>0.08</v>
      </c>
      <c r="AA115" s="100">
        <f t="shared" ref="AA115" si="58">AA113-AA114</f>
        <v>7.0000000000000007E-2</v>
      </c>
      <c r="AB115" s="133"/>
      <c r="AC115" s="119">
        <f t="shared" ref="AC115" si="59">AC113-AC114</f>
        <v>5.7500000000000002E-2</v>
      </c>
      <c r="AD115" s="95">
        <f t="shared" ref="AD115" si="60">AD113-AD114</f>
        <v>5.2499999999999998E-2</v>
      </c>
      <c r="AE115" s="95">
        <f t="shared" ref="AE115" si="61">AE113-AE114</f>
        <v>6.25E-2</v>
      </c>
      <c r="AF115" s="100">
        <f t="shared" ref="AF115" si="62">AF113-AF114</f>
        <v>4.2500000000000003E-2</v>
      </c>
      <c r="AG115" s="108"/>
      <c r="AH115" s="159"/>
    </row>
    <row r="116" spans="1:34">
      <c r="A116" s="146"/>
      <c r="B116" s="145"/>
      <c r="C116" s="139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</row>
    <row r="117" spans="1:34" ht="14.45" thickBot="1">
      <c r="A117" s="146"/>
      <c r="B117" s="145"/>
      <c r="C117" s="139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</row>
    <row r="118" spans="1:34" ht="14.45" thickBot="1">
      <c r="A118" s="146"/>
      <c r="B118" s="145"/>
      <c r="C118" s="139"/>
      <c r="D118" s="244">
        <f>SUM(D119:G119)</f>
        <v>0</v>
      </c>
      <c r="E118" s="245"/>
      <c r="F118" s="245"/>
      <c r="G118" s="246"/>
      <c r="H118" s="138"/>
      <c r="I118" s="244">
        <f>SUM(I119:L119)</f>
        <v>0</v>
      </c>
      <c r="J118" s="245"/>
      <c r="K118" s="245"/>
      <c r="L118" s="246"/>
      <c r="M118" s="138"/>
      <c r="N118" s="244">
        <f>SUM(N119:Q119)</f>
        <v>5.5E-2</v>
      </c>
      <c r="O118" s="245"/>
      <c r="P118" s="245"/>
      <c r="Q118" s="246"/>
      <c r="R118" s="138"/>
      <c r="S118" s="244">
        <f>SUM(S119:V119)</f>
        <v>0.39</v>
      </c>
      <c r="T118" s="245"/>
      <c r="U118" s="245"/>
      <c r="V118" s="246"/>
      <c r="W118" s="138"/>
      <c r="X118" s="244">
        <f>SUM(X119:AA119)</f>
        <v>0.34</v>
      </c>
      <c r="Y118" s="245"/>
      <c r="Z118" s="245"/>
      <c r="AA118" s="246"/>
      <c r="AB118" s="138"/>
      <c r="AC118" s="244">
        <f>SUM(AC119:AF119)</f>
        <v>0.215</v>
      </c>
      <c r="AD118" s="245"/>
      <c r="AE118" s="245"/>
      <c r="AF118" s="246"/>
      <c r="AG118" s="144"/>
      <c r="AH118" s="136"/>
    </row>
    <row r="119" spans="1:34">
      <c r="A119" s="264" t="s">
        <v>144</v>
      </c>
      <c r="B119" s="258" t="s">
        <v>145</v>
      </c>
      <c r="C119" s="137" t="s">
        <v>117</v>
      </c>
      <c r="D119" s="117">
        <v>0</v>
      </c>
      <c r="E119" s="96">
        <v>0</v>
      </c>
      <c r="F119" s="96">
        <v>0</v>
      </c>
      <c r="G119" s="97">
        <v>0</v>
      </c>
      <c r="H119" s="133"/>
      <c r="I119" s="117">
        <v>0</v>
      </c>
      <c r="J119" s="96">
        <v>0</v>
      </c>
      <c r="K119" s="96">
        <v>0</v>
      </c>
      <c r="L119" s="97">
        <v>0</v>
      </c>
      <c r="M119" s="133">
        <v>0</v>
      </c>
      <c r="N119" s="117">
        <v>0</v>
      </c>
      <c r="O119" s="96">
        <v>7.4999999999999997E-3</v>
      </c>
      <c r="P119" s="96">
        <v>1.4999999999999999E-2</v>
      </c>
      <c r="Q119" s="97">
        <v>3.2500000000000001E-2</v>
      </c>
      <c r="R119" s="133"/>
      <c r="S119" s="117">
        <v>7.0000000000000007E-2</v>
      </c>
      <c r="T119" s="96">
        <v>9.5000000000000001E-2</v>
      </c>
      <c r="U119" s="96">
        <v>0.1075</v>
      </c>
      <c r="V119" s="97">
        <v>0.11749999999999999</v>
      </c>
      <c r="W119" s="133">
        <v>0</v>
      </c>
      <c r="X119" s="117">
        <v>0.1</v>
      </c>
      <c r="Y119" s="96">
        <v>0.09</v>
      </c>
      <c r="Z119" s="96">
        <v>0.08</v>
      </c>
      <c r="AA119" s="97">
        <v>7.0000000000000007E-2</v>
      </c>
      <c r="AB119" s="133"/>
      <c r="AC119" s="117">
        <v>5.7500000000000002E-2</v>
      </c>
      <c r="AD119" s="96">
        <v>5.2499999999999998E-2</v>
      </c>
      <c r="AE119" s="96">
        <v>6.25E-2</v>
      </c>
      <c r="AF119" s="97">
        <v>4.2500000000000003E-2</v>
      </c>
      <c r="AG119" s="106">
        <v>0</v>
      </c>
      <c r="AH119" s="136">
        <f>SUM(D119:AG119)</f>
        <v>0.99999999999999989</v>
      </c>
    </row>
    <row r="120" spans="1:34">
      <c r="A120" s="265"/>
      <c r="B120" s="259"/>
      <c r="C120" s="135" t="s">
        <v>118</v>
      </c>
      <c r="D120" s="118"/>
      <c r="E120" s="90">
        <f>'Por Programas'!I573</f>
        <v>0</v>
      </c>
      <c r="F120" s="90">
        <f>'Por Programas'!J573</f>
        <v>0</v>
      </c>
      <c r="G120" s="98">
        <f>'Por Programas'!K573</f>
        <v>0</v>
      </c>
      <c r="H120" s="133"/>
      <c r="I120" s="118">
        <f>'Por Programas'!L57</f>
        <v>0</v>
      </c>
      <c r="J120" s="90">
        <f>'Por Programas'!M57</f>
        <v>0</v>
      </c>
      <c r="K120" s="90">
        <f>'Por Programas'!N57</f>
        <v>0</v>
      </c>
      <c r="L120" s="98">
        <f>'Por Programas'!O57</f>
        <v>0</v>
      </c>
      <c r="M120" s="133"/>
      <c r="N120" s="118">
        <f>'Por Programas'!P57</f>
        <v>0</v>
      </c>
      <c r="O120" s="90">
        <f>'Por Programas'!Q57</f>
        <v>0</v>
      </c>
      <c r="P120" s="90">
        <f>'Por Programas'!R57</f>
        <v>0</v>
      </c>
      <c r="Q120" s="98">
        <f>'Por Programas'!S57</f>
        <v>0</v>
      </c>
      <c r="R120" s="133"/>
      <c r="S120" s="118">
        <f>'Por Programas'!T57</f>
        <v>0</v>
      </c>
      <c r="T120" s="90">
        <f>'Por Programas'!U57</f>
        <v>0</v>
      </c>
      <c r="U120" s="90">
        <f>'Por Programas'!V57</f>
        <v>0</v>
      </c>
      <c r="V120" s="98">
        <f>'Por Programas'!W57</f>
        <v>0</v>
      </c>
      <c r="W120" s="133"/>
      <c r="X120" s="118">
        <f>'Por Programas'!X57</f>
        <v>0</v>
      </c>
      <c r="Y120" s="90">
        <f>'Por Programas'!Y57</f>
        <v>0</v>
      </c>
      <c r="Z120" s="90">
        <f>'Por Programas'!Z57</f>
        <v>0</v>
      </c>
      <c r="AA120" s="98">
        <f>'Por Programas'!AA57</f>
        <v>0</v>
      </c>
      <c r="AB120" s="133"/>
      <c r="AC120" s="118">
        <f>'Por Programas'!AB57</f>
        <v>0</v>
      </c>
      <c r="AD120" s="90">
        <f>'Por Programas'!AC57</f>
        <v>0</v>
      </c>
      <c r="AE120" s="90">
        <f>'Por Programas'!AD57</f>
        <v>0</v>
      </c>
      <c r="AF120" s="98">
        <f>'Por Programas'!AE57</f>
        <v>0</v>
      </c>
      <c r="AG120" s="107"/>
      <c r="AH120" s="159"/>
    </row>
    <row r="121" spans="1:34" ht="14.45" thickBot="1">
      <c r="A121" s="265"/>
      <c r="B121" s="260"/>
      <c r="C121" s="134" t="s">
        <v>119</v>
      </c>
      <c r="D121" s="119"/>
      <c r="E121" s="95">
        <f>E119-E120</f>
        <v>0</v>
      </c>
      <c r="F121" s="95">
        <f t="shared" ref="F121:G121" si="63">F119-F120</f>
        <v>0</v>
      </c>
      <c r="G121" s="100">
        <f t="shared" si="63"/>
        <v>0</v>
      </c>
      <c r="H121" s="133"/>
      <c r="I121" s="119">
        <f t="shared" ref="I121" si="64">I119-I120</f>
        <v>0</v>
      </c>
      <c r="J121" s="95">
        <f t="shared" ref="J121" si="65">J119-J120</f>
        <v>0</v>
      </c>
      <c r="K121" s="95">
        <f t="shared" ref="K121" si="66">K119-K120</f>
        <v>0</v>
      </c>
      <c r="L121" s="100">
        <f t="shared" ref="L121" si="67">L119-L120</f>
        <v>0</v>
      </c>
      <c r="M121" s="133"/>
      <c r="N121" s="119">
        <f t="shared" ref="N121" si="68">N119-N120</f>
        <v>0</v>
      </c>
      <c r="O121" s="95">
        <f t="shared" ref="O121" si="69">O119-O120</f>
        <v>7.4999999999999997E-3</v>
      </c>
      <c r="P121" s="95">
        <f t="shared" ref="P121" si="70">P119-P120</f>
        <v>1.4999999999999999E-2</v>
      </c>
      <c r="Q121" s="100">
        <f t="shared" ref="Q121" si="71">Q119-Q120</f>
        <v>3.2500000000000001E-2</v>
      </c>
      <c r="R121" s="133"/>
      <c r="S121" s="119">
        <f t="shared" ref="S121" si="72">S119-S120</f>
        <v>7.0000000000000007E-2</v>
      </c>
      <c r="T121" s="95">
        <f t="shared" ref="T121" si="73">T119-T120</f>
        <v>9.5000000000000001E-2</v>
      </c>
      <c r="U121" s="95">
        <f t="shared" ref="U121" si="74">U119-U120</f>
        <v>0.1075</v>
      </c>
      <c r="V121" s="100">
        <f t="shared" ref="V121" si="75">V119-V120</f>
        <v>0.11749999999999999</v>
      </c>
      <c r="W121" s="133"/>
      <c r="X121" s="119">
        <f t="shared" ref="X121" si="76">X119-X120</f>
        <v>0.1</v>
      </c>
      <c r="Y121" s="95">
        <f t="shared" ref="Y121" si="77">Y119-Y120</f>
        <v>0.09</v>
      </c>
      <c r="Z121" s="95">
        <f t="shared" ref="Z121" si="78">Z119-Z120</f>
        <v>0.08</v>
      </c>
      <c r="AA121" s="100">
        <f t="shared" ref="AA121" si="79">AA119-AA120</f>
        <v>7.0000000000000007E-2</v>
      </c>
      <c r="AB121" s="133"/>
      <c r="AC121" s="119">
        <f t="shared" ref="AC121" si="80">AC119-AC120</f>
        <v>5.7500000000000002E-2</v>
      </c>
      <c r="AD121" s="95">
        <f t="shared" ref="AD121" si="81">AD119-AD120</f>
        <v>5.2499999999999998E-2</v>
      </c>
      <c r="AE121" s="95">
        <f t="shared" ref="AE121" si="82">AE119-AE120</f>
        <v>6.25E-2</v>
      </c>
      <c r="AF121" s="100">
        <f t="shared" ref="AF121" si="83">AF119-AF120</f>
        <v>4.2500000000000003E-2</v>
      </c>
      <c r="AG121" s="108"/>
      <c r="AH121" s="159"/>
    </row>
    <row r="122" spans="1:34" ht="8.1" customHeight="1" thickBot="1">
      <c r="A122" s="265"/>
      <c r="B122" s="143"/>
      <c r="C122" s="139"/>
      <c r="D122" s="133"/>
      <c r="E122" s="142"/>
      <c r="F122" s="142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41"/>
    </row>
    <row r="123" spans="1:34" ht="14.45" thickBot="1">
      <c r="A123" s="265"/>
      <c r="B123" s="140"/>
      <c r="C123" s="139"/>
      <c r="D123" s="244">
        <f>SUM(D124:G124)</f>
        <v>0</v>
      </c>
      <c r="E123" s="245"/>
      <c r="F123" s="245"/>
      <c r="G123" s="246"/>
      <c r="H123" s="138"/>
      <c r="I123" s="244">
        <f>SUM(I124:L124)</f>
        <v>0</v>
      </c>
      <c r="J123" s="245"/>
      <c r="K123" s="245"/>
      <c r="L123" s="246"/>
      <c r="M123" s="138"/>
      <c r="N123" s="244">
        <f>SUM(N124:Q124)</f>
        <v>5.5E-2</v>
      </c>
      <c r="O123" s="245"/>
      <c r="P123" s="245"/>
      <c r="Q123" s="246"/>
      <c r="R123" s="138"/>
      <c r="S123" s="244">
        <f>SUM(S124:V124)</f>
        <v>0.39</v>
      </c>
      <c r="T123" s="245"/>
      <c r="U123" s="245"/>
      <c r="V123" s="246"/>
      <c r="W123" s="138"/>
      <c r="X123" s="244">
        <f>SUM(X124:AA124)</f>
        <v>0.34</v>
      </c>
      <c r="Y123" s="245"/>
      <c r="Z123" s="245"/>
      <c r="AA123" s="246"/>
      <c r="AB123" s="138"/>
      <c r="AC123" s="244">
        <f>SUM(AC124:AF124)</f>
        <v>0.215</v>
      </c>
      <c r="AD123" s="245"/>
      <c r="AE123" s="245"/>
      <c r="AF123" s="246"/>
      <c r="AG123" s="109"/>
      <c r="AH123" s="136"/>
    </row>
    <row r="124" spans="1:34">
      <c r="A124" s="265"/>
      <c r="B124" s="258" t="s">
        <v>146</v>
      </c>
      <c r="C124" s="137" t="s">
        <v>117</v>
      </c>
      <c r="D124" s="117">
        <v>0</v>
      </c>
      <c r="E124" s="96">
        <v>0</v>
      </c>
      <c r="F124" s="96">
        <v>0</v>
      </c>
      <c r="G124" s="97">
        <v>0</v>
      </c>
      <c r="H124" s="133"/>
      <c r="I124" s="117">
        <v>0</v>
      </c>
      <c r="J124" s="96">
        <v>0</v>
      </c>
      <c r="K124" s="96">
        <v>0</v>
      </c>
      <c r="L124" s="97">
        <v>0</v>
      </c>
      <c r="M124" s="133">
        <v>0</v>
      </c>
      <c r="N124" s="117">
        <v>0</v>
      </c>
      <c r="O124" s="96">
        <v>7.4999999999999997E-3</v>
      </c>
      <c r="P124" s="96">
        <v>1.4999999999999999E-2</v>
      </c>
      <c r="Q124" s="97">
        <v>3.2500000000000001E-2</v>
      </c>
      <c r="R124" s="133"/>
      <c r="S124" s="117">
        <v>7.0000000000000007E-2</v>
      </c>
      <c r="T124" s="96">
        <v>9.5000000000000001E-2</v>
      </c>
      <c r="U124" s="96">
        <v>0.1075</v>
      </c>
      <c r="V124" s="97">
        <v>0.11749999999999999</v>
      </c>
      <c r="W124" s="133">
        <v>0</v>
      </c>
      <c r="X124" s="117">
        <v>0.1</v>
      </c>
      <c r="Y124" s="96">
        <v>0.09</v>
      </c>
      <c r="Z124" s="96">
        <v>0.08</v>
      </c>
      <c r="AA124" s="97">
        <v>7.0000000000000007E-2</v>
      </c>
      <c r="AB124" s="133"/>
      <c r="AC124" s="117">
        <v>5.7500000000000002E-2</v>
      </c>
      <c r="AD124" s="96">
        <v>5.2499999999999998E-2</v>
      </c>
      <c r="AE124" s="96">
        <v>6.25E-2</v>
      </c>
      <c r="AF124" s="97">
        <v>4.2500000000000003E-2</v>
      </c>
      <c r="AG124" s="106">
        <v>0</v>
      </c>
      <c r="AH124" s="136">
        <f>SUM(D124:AG124)</f>
        <v>0.99999999999999989</v>
      </c>
    </row>
    <row r="125" spans="1:34">
      <c r="A125" s="265"/>
      <c r="B125" s="259"/>
      <c r="C125" s="135" t="s">
        <v>118</v>
      </c>
      <c r="D125" s="118"/>
      <c r="E125" s="90">
        <f>'Por Programas'!I59</f>
        <v>0</v>
      </c>
      <c r="F125" s="90">
        <f>'Por Programas'!J59</f>
        <v>0</v>
      </c>
      <c r="G125" s="98">
        <f>'Por Programas'!K59</f>
        <v>0</v>
      </c>
      <c r="H125" s="133"/>
      <c r="I125" s="118">
        <f>'Por Programas'!L59</f>
        <v>0</v>
      </c>
      <c r="J125" s="90">
        <f>'Por Programas'!M59</f>
        <v>0</v>
      </c>
      <c r="K125" s="90">
        <f>'Por Programas'!N59</f>
        <v>0</v>
      </c>
      <c r="L125" s="98">
        <f>'Por Programas'!O59</f>
        <v>0</v>
      </c>
      <c r="M125" s="133"/>
      <c r="N125" s="118">
        <f>'Por Programas'!P59</f>
        <v>0</v>
      </c>
      <c r="O125" s="90">
        <f>'Por Programas'!Q59</f>
        <v>0</v>
      </c>
      <c r="P125" s="90">
        <f>'Por Programas'!R59</f>
        <v>0</v>
      </c>
      <c r="Q125" s="98">
        <f>'Por Programas'!S59</f>
        <v>0</v>
      </c>
      <c r="R125" s="133"/>
      <c r="S125" s="118">
        <f>'Por Programas'!T59</f>
        <v>0</v>
      </c>
      <c r="T125" s="90">
        <f>'Por Programas'!U59</f>
        <v>0</v>
      </c>
      <c r="U125" s="90">
        <f>'Por Programas'!V59</f>
        <v>0</v>
      </c>
      <c r="V125" s="98">
        <f>'Por Programas'!W59</f>
        <v>0</v>
      </c>
      <c r="W125" s="133"/>
      <c r="X125" s="118">
        <f>'Por Programas'!X59</f>
        <v>0</v>
      </c>
      <c r="Y125" s="90">
        <f>'Por Programas'!Y59</f>
        <v>0</v>
      </c>
      <c r="Z125" s="90">
        <f>'Por Programas'!Z59</f>
        <v>0</v>
      </c>
      <c r="AA125" s="98">
        <f>'Por Programas'!AA59</f>
        <v>0</v>
      </c>
      <c r="AB125" s="133"/>
      <c r="AC125" s="118">
        <f>'Por Programas'!AB59</f>
        <v>0</v>
      </c>
      <c r="AD125" s="90">
        <f>'Por Programas'!AC59</f>
        <v>0</v>
      </c>
      <c r="AE125" s="90">
        <f>'Por Programas'!AD59</f>
        <v>0</v>
      </c>
      <c r="AF125" s="98">
        <f>'Por Programas'!AE59</f>
        <v>0</v>
      </c>
      <c r="AG125" s="107"/>
      <c r="AH125" s="159"/>
    </row>
    <row r="126" spans="1:34" ht="14.45" thickBot="1">
      <c r="A126" s="265"/>
      <c r="B126" s="260"/>
      <c r="C126" s="134" t="s">
        <v>119</v>
      </c>
      <c r="D126" s="119">
        <f t="shared" ref="D126" si="84">D124-D125</f>
        <v>0</v>
      </c>
      <c r="E126" s="95">
        <f t="shared" ref="E126" si="85">E124-E125</f>
        <v>0</v>
      </c>
      <c r="F126" s="95">
        <f t="shared" ref="F126" si="86">F124-F125</f>
        <v>0</v>
      </c>
      <c r="G126" s="100">
        <f t="shared" ref="G126" si="87">G124-G125</f>
        <v>0</v>
      </c>
      <c r="H126" s="133"/>
      <c r="I126" s="119">
        <f t="shared" ref="I126" si="88">I124-I125</f>
        <v>0</v>
      </c>
      <c r="J126" s="95">
        <f t="shared" ref="J126" si="89">J124-J125</f>
        <v>0</v>
      </c>
      <c r="K126" s="95">
        <f t="shared" ref="K126" si="90">K124-K125</f>
        <v>0</v>
      </c>
      <c r="L126" s="100">
        <f t="shared" ref="L126" si="91">L124-L125</f>
        <v>0</v>
      </c>
      <c r="M126" s="133"/>
      <c r="N126" s="119">
        <f t="shared" ref="N126" si="92">N124-N125</f>
        <v>0</v>
      </c>
      <c r="O126" s="95">
        <f t="shared" ref="O126" si="93">O124-O125</f>
        <v>7.4999999999999997E-3</v>
      </c>
      <c r="P126" s="95">
        <f t="shared" ref="P126" si="94">P124-P125</f>
        <v>1.4999999999999999E-2</v>
      </c>
      <c r="Q126" s="100">
        <f t="shared" ref="Q126" si="95">Q124-Q125</f>
        <v>3.2500000000000001E-2</v>
      </c>
      <c r="R126" s="133"/>
      <c r="S126" s="119">
        <f t="shared" ref="S126" si="96">S124-S125</f>
        <v>7.0000000000000007E-2</v>
      </c>
      <c r="T126" s="95">
        <f t="shared" ref="T126" si="97">T124-T125</f>
        <v>9.5000000000000001E-2</v>
      </c>
      <c r="U126" s="95">
        <f t="shared" ref="U126" si="98">U124-U125</f>
        <v>0.1075</v>
      </c>
      <c r="V126" s="100">
        <f t="shared" ref="V126" si="99">V124-V125</f>
        <v>0.11749999999999999</v>
      </c>
      <c r="W126" s="133"/>
      <c r="X126" s="119">
        <f t="shared" ref="X126" si="100">X124-X125</f>
        <v>0.1</v>
      </c>
      <c r="Y126" s="95">
        <f t="shared" ref="Y126" si="101">Y124-Y125</f>
        <v>0.09</v>
      </c>
      <c r="Z126" s="95">
        <f t="shared" ref="Z126" si="102">Z124-Z125</f>
        <v>0.08</v>
      </c>
      <c r="AA126" s="100">
        <f t="shared" ref="AA126" si="103">AA124-AA125</f>
        <v>7.0000000000000007E-2</v>
      </c>
      <c r="AB126" s="133"/>
      <c r="AC126" s="119">
        <f t="shared" ref="AC126" si="104">AC124-AC125</f>
        <v>5.7500000000000002E-2</v>
      </c>
      <c r="AD126" s="95">
        <f t="shared" ref="AD126" si="105">AD124-AD125</f>
        <v>5.2499999999999998E-2</v>
      </c>
      <c r="AE126" s="95">
        <f t="shared" ref="AE126" si="106">AE124-AE125</f>
        <v>6.25E-2</v>
      </c>
      <c r="AF126" s="100">
        <f t="shared" ref="AF126" si="107">AF124-AF125</f>
        <v>4.2500000000000003E-2</v>
      </c>
      <c r="AG126" s="108"/>
      <c r="AH126" s="159"/>
    </row>
    <row r="127" spans="1:34" ht="8.1" customHeight="1" thickBot="1">
      <c r="A127" s="265"/>
      <c r="B127" s="143"/>
      <c r="C127" s="139"/>
      <c r="D127" s="133"/>
      <c r="E127" s="142"/>
      <c r="F127" s="142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41"/>
    </row>
    <row r="128" spans="1:34" ht="14.45" thickBot="1">
      <c r="A128" s="265"/>
      <c r="B128" s="140"/>
      <c r="C128" s="139"/>
      <c r="D128" s="244">
        <f>SUM(D129:G129)</f>
        <v>0</v>
      </c>
      <c r="E128" s="245"/>
      <c r="F128" s="245"/>
      <c r="G128" s="246"/>
      <c r="H128" s="138"/>
      <c r="I128" s="244">
        <f>SUM(I129:L129)</f>
        <v>1.8599999999999998E-2</v>
      </c>
      <c r="J128" s="245"/>
      <c r="K128" s="245"/>
      <c r="L128" s="246"/>
      <c r="M128" s="138"/>
      <c r="N128" s="244">
        <f>SUM(N129:Q129)</f>
        <v>0.1696</v>
      </c>
      <c r="O128" s="245"/>
      <c r="P128" s="245"/>
      <c r="Q128" s="246"/>
      <c r="R128" s="138"/>
      <c r="S128" s="244">
        <f>SUM(S129:V129)</f>
        <v>0.35100000000000003</v>
      </c>
      <c r="T128" s="245"/>
      <c r="U128" s="245"/>
      <c r="V128" s="246"/>
      <c r="W128" s="138"/>
      <c r="X128" s="244">
        <f>SUM(X129:AA129)</f>
        <v>0.26029999999999998</v>
      </c>
      <c r="Y128" s="245"/>
      <c r="Z128" s="245"/>
      <c r="AA128" s="246"/>
      <c r="AB128" s="138"/>
      <c r="AC128" s="244">
        <f>SUM(AC129:AF129)</f>
        <v>0.20050000000000001</v>
      </c>
      <c r="AD128" s="245"/>
      <c r="AE128" s="245"/>
      <c r="AF128" s="246"/>
      <c r="AG128" s="109"/>
      <c r="AH128" s="150">
        <f>SUM(D128:AF128)</f>
        <v>1</v>
      </c>
    </row>
    <row r="129" spans="1:34">
      <c r="A129" s="265"/>
      <c r="B129" s="258" t="s">
        <v>147</v>
      </c>
      <c r="C129" s="137" t="s">
        <v>117</v>
      </c>
      <c r="D129" s="117">
        <v>0</v>
      </c>
      <c r="E129" s="96">
        <v>0</v>
      </c>
      <c r="F129" s="96">
        <v>0</v>
      </c>
      <c r="G129" s="97">
        <v>0</v>
      </c>
      <c r="H129" s="133"/>
      <c r="I129" s="117">
        <v>0</v>
      </c>
      <c r="J129" s="96">
        <v>0</v>
      </c>
      <c r="K129" s="96">
        <v>8.6E-3</v>
      </c>
      <c r="L129" s="97">
        <v>0.01</v>
      </c>
      <c r="M129" s="133"/>
      <c r="N129" s="117">
        <v>0.02</v>
      </c>
      <c r="O129" s="96">
        <v>3.5000000000000003E-2</v>
      </c>
      <c r="P129" s="96">
        <v>5.4800000000000001E-2</v>
      </c>
      <c r="Q129" s="97">
        <v>5.9799999999999999E-2</v>
      </c>
      <c r="R129" s="133"/>
      <c r="S129" s="117">
        <v>6.0999999999999999E-2</v>
      </c>
      <c r="T129" s="96">
        <v>8.5000000000000006E-2</v>
      </c>
      <c r="U129" s="96">
        <v>9.7500000000000003E-2</v>
      </c>
      <c r="V129" s="97">
        <v>0.1075</v>
      </c>
      <c r="W129" s="133"/>
      <c r="X129" s="117">
        <v>0.09</v>
      </c>
      <c r="Y129" s="96">
        <v>8.0299999999999996E-2</v>
      </c>
      <c r="Z129" s="96">
        <v>0.05</v>
      </c>
      <c r="AA129" s="97">
        <v>0.04</v>
      </c>
      <c r="AB129" s="133"/>
      <c r="AC129" s="117">
        <v>4.7500000000000001E-2</v>
      </c>
      <c r="AD129" s="96">
        <v>5.2499999999999998E-2</v>
      </c>
      <c r="AE129" s="96">
        <v>6.25E-2</v>
      </c>
      <c r="AF129" s="97">
        <v>3.7999999999999999E-2</v>
      </c>
      <c r="AG129" s="106">
        <v>0</v>
      </c>
      <c r="AH129" s="136">
        <f>SUM(D129:AG129)</f>
        <v>1</v>
      </c>
    </row>
    <row r="130" spans="1:34">
      <c r="A130" s="265"/>
      <c r="B130" s="259"/>
      <c r="C130" s="135" t="s">
        <v>118</v>
      </c>
      <c r="D130" s="118"/>
      <c r="E130" s="90">
        <f>'Por Programas'!I61</f>
        <v>6.3254999999999998E-6</v>
      </c>
      <c r="F130" s="90">
        <f>'Por Programas'!J61</f>
        <v>8.8120000000000003E-7</v>
      </c>
      <c r="G130" s="98">
        <f>'Por Programas'!K61</f>
        <v>2.06915E-5</v>
      </c>
      <c r="H130" s="142"/>
      <c r="I130" s="118">
        <f>'Por Programas'!L61</f>
        <v>1.4990899999999999E-5</v>
      </c>
      <c r="J130" s="90">
        <f>'Por Programas'!M61</f>
        <v>8.4245000000000004E-6</v>
      </c>
      <c r="K130" s="90">
        <f>'Por Programas'!N61</f>
        <v>0</v>
      </c>
      <c r="L130" s="98">
        <f>'Por Programas'!O61</f>
        <v>0</v>
      </c>
      <c r="M130" s="142"/>
      <c r="N130" s="118">
        <f>'Por Programas'!P61</f>
        <v>0</v>
      </c>
      <c r="O130" s="90">
        <f>'Por Programas'!Q61</f>
        <v>0</v>
      </c>
      <c r="P130" s="90">
        <f>'Por Programas'!R61</f>
        <v>0</v>
      </c>
      <c r="Q130" s="98">
        <f>'Por Programas'!S61</f>
        <v>0</v>
      </c>
      <c r="R130" s="142"/>
      <c r="S130" s="118">
        <f>'Por Programas'!T61</f>
        <v>0</v>
      </c>
      <c r="T130" s="90">
        <f>'Por Programas'!U61</f>
        <v>0</v>
      </c>
      <c r="U130" s="90">
        <f>'Por Programas'!V61</f>
        <v>0</v>
      </c>
      <c r="V130" s="98">
        <f>'Por Programas'!W61</f>
        <v>0</v>
      </c>
      <c r="W130" s="142"/>
      <c r="X130" s="118">
        <f>'Por Programas'!X61</f>
        <v>0</v>
      </c>
      <c r="Y130" s="90">
        <f>'Por Programas'!Y61</f>
        <v>0</v>
      </c>
      <c r="Z130" s="90">
        <f>'Por Programas'!Z61</f>
        <v>0</v>
      </c>
      <c r="AA130" s="98">
        <f>'Por Programas'!AA61</f>
        <v>0</v>
      </c>
      <c r="AB130" s="142"/>
      <c r="AC130" s="118">
        <f>'Por Programas'!AB61</f>
        <v>0</v>
      </c>
      <c r="AD130" s="90">
        <f>'Por Programas'!AC61</f>
        <v>0</v>
      </c>
      <c r="AE130" s="90">
        <f>'Por Programas'!AD61</f>
        <v>0</v>
      </c>
      <c r="AF130" s="98">
        <f>'Por Programas'!AE61</f>
        <v>0</v>
      </c>
      <c r="AG130" s="107" t="e">
        <f>'Por Programas'!#REF!</f>
        <v>#REF!</v>
      </c>
      <c r="AH130" s="159"/>
    </row>
    <row r="131" spans="1:34" ht="14.45" thickBot="1">
      <c r="A131" s="266"/>
      <c r="B131" s="260"/>
      <c r="C131" s="134" t="s">
        <v>119</v>
      </c>
      <c r="D131" s="119"/>
      <c r="E131" s="95">
        <f>E129-E130</f>
        <v>-6.3254999999999998E-6</v>
      </c>
      <c r="F131" s="95">
        <f>F129-F130</f>
        <v>-8.8120000000000003E-7</v>
      </c>
      <c r="G131" s="100">
        <f>G129-G130</f>
        <v>-2.06915E-5</v>
      </c>
      <c r="H131" s="142"/>
      <c r="I131" s="119">
        <f>I129-I130</f>
        <v>-1.4990899999999999E-5</v>
      </c>
      <c r="J131" s="95">
        <f>J129-J130</f>
        <v>-8.4245000000000004E-6</v>
      </c>
      <c r="K131" s="95">
        <f>K129-K130</f>
        <v>8.6E-3</v>
      </c>
      <c r="L131" s="100">
        <f>L129-L130</f>
        <v>0.01</v>
      </c>
      <c r="M131" s="142"/>
      <c r="N131" s="119">
        <f>N129-N130</f>
        <v>0.02</v>
      </c>
      <c r="O131" s="95">
        <f>O129-O130</f>
        <v>3.5000000000000003E-2</v>
      </c>
      <c r="P131" s="95">
        <f>P129-P130</f>
        <v>5.4800000000000001E-2</v>
      </c>
      <c r="Q131" s="100">
        <f>Q129-Q130</f>
        <v>5.9799999999999999E-2</v>
      </c>
      <c r="R131" s="142"/>
      <c r="S131" s="119">
        <f>S129-S130</f>
        <v>6.0999999999999999E-2</v>
      </c>
      <c r="T131" s="95">
        <f>T129-T130</f>
        <v>8.5000000000000006E-2</v>
      </c>
      <c r="U131" s="95">
        <f>U129-U130</f>
        <v>9.7500000000000003E-2</v>
      </c>
      <c r="V131" s="100">
        <f>V129-V130</f>
        <v>0.1075</v>
      </c>
      <c r="W131" s="142"/>
      <c r="X131" s="119">
        <f>X129-X130</f>
        <v>0.09</v>
      </c>
      <c r="Y131" s="95">
        <f>Y129-Y130</f>
        <v>8.0299999999999996E-2</v>
      </c>
      <c r="Z131" s="95">
        <f>Z129-Z130</f>
        <v>0.05</v>
      </c>
      <c r="AA131" s="100">
        <f>AA129-AA130</f>
        <v>0.04</v>
      </c>
      <c r="AB131" s="142"/>
      <c r="AC131" s="119">
        <f>AC129-AC130</f>
        <v>4.7500000000000001E-2</v>
      </c>
      <c r="AD131" s="95">
        <f>AD129-AD130</f>
        <v>5.2499999999999998E-2</v>
      </c>
      <c r="AE131" s="95">
        <f>AE129-AE130</f>
        <v>6.25E-2</v>
      </c>
      <c r="AF131" s="100">
        <f>AF129-AF130</f>
        <v>3.7999999999999999E-2</v>
      </c>
      <c r="AG131" s="108" t="e">
        <f>AG129-AG130</f>
        <v>#REF!</v>
      </c>
      <c r="AH131" s="159"/>
    </row>
    <row r="132" spans="1:34">
      <c r="A132" s="146"/>
      <c r="B132" s="145"/>
      <c r="C132" s="139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</row>
    <row r="133" spans="1:34" ht="14.45" thickBot="1">
      <c r="A133" s="146"/>
      <c r="B133" s="145"/>
      <c r="C133" s="139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</row>
    <row r="134" spans="1:34" ht="14.45" thickBot="1">
      <c r="A134" s="146"/>
      <c r="B134" s="145"/>
      <c r="C134" s="139"/>
      <c r="D134" s="244">
        <f>SUM(D135:G135)</f>
        <v>0</v>
      </c>
      <c r="E134" s="245"/>
      <c r="F134" s="245"/>
      <c r="G134" s="246"/>
      <c r="H134" s="138"/>
      <c r="I134" s="244">
        <f>SUM(I135:L135)</f>
        <v>2.1900000000000003E-2</v>
      </c>
      <c r="J134" s="245"/>
      <c r="K134" s="245"/>
      <c r="L134" s="246"/>
      <c r="M134" s="138"/>
      <c r="N134" s="244">
        <f>SUM(N135:Q135)</f>
        <v>0.15679999999999999</v>
      </c>
      <c r="O134" s="245"/>
      <c r="P134" s="245"/>
      <c r="Q134" s="246"/>
      <c r="R134" s="138"/>
      <c r="S134" s="244">
        <f>SUM(S135:V135)</f>
        <v>0.35680000000000001</v>
      </c>
      <c r="T134" s="245"/>
      <c r="U134" s="245"/>
      <c r="V134" s="246"/>
      <c r="W134" s="138"/>
      <c r="X134" s="244">
        <f>SUM(X135:AA135)</f>
        <v>0.25720000000000004</v>
      </c>
      <c r="Y134" s="245"/>
      <c r="Z134" s="245"/>
      <c r="AA134" s="246"/>
      <c r="AB134" s="138"/>
      <c r="AC134" s="244">
        <f>SUM(AC135:AF135)</f>
        <v>0.20729999999999998</v>
      </c>
      <c r="AD134" s="245"/>
      <c r="AE134" s="245"/>
      <c r="AF134" s="246"/>
      <c r="AG134" s="144"/>
      <c r="AH134" s="136"/>
    </row>
    <row r="135" spans="1:34">
      <c r="A135" s="264" t="s">
        <v>148</v>
      </c>
      <c r="B135" s="258" t="s">
        <v>149</v>
      </c>
      <c r="C135" s="137" t="s">
        <v>117</v>
      </c>
      <c r="D135" s="117">
        <v>0</v>
      </c>
      <c r="E135" s="96">
        <v>0</v>
      </c>
      <c r="F135" s="96">
        <v>0</v>
      </c>
      <c r="G135" s="97">
        <v>0</v>
      </c>
      <c r="H135" s="133"/>
      <c r="I135" s="117">
        <v>0</v>
      </c>
      <c r="J135" s="96">
        <v>0</v>
      </c>
      <c r="K135" s="96">
        <v>1.0200000000000001E-2</v>
      </c>
      <c r="L135" s="97">
        <v>1.17E-2</v>
      </c>
      <c r="M135" s="133"/>
      <c r="N135" s="117">
        <v>2.1700000000000001E-2</v>
      </c>
      <c r="O135" s="96">
        <v>3.6700000000000003E-2</v>
      </c>
      <c r="P135" s="96">
        <v>4.6699999999999998E-2</v>
      </c>
      <c r="Q135" s="97">
        <v>5.1700000000000003E-2</v>
      </c>
      <c r="R135" s="133"/>
      <c r="S135" s="117">
        <v>6.1699999999999998E-2</v>
      </c>
      <c r="T135" s="96">
        <v>8.6699999999999999E-2</v>
      </c>
      <c r="U135" s="96">
        <v>9.920000000000001E-2</v>
      </c>
      <c r="V135" s="97">
        <v>0.10919999999999999</v>
      </c>
      <c r="W135" s="133"/>
      <c r="X135" s="117">
        <v>9.1700000000000004E-2</v>
      </c>
      <c r="Y135" s="96">
        <v>7.1700000000000014E-2</v>
      </c>
      <c r="Z135" s="96">
        <v>5.2000000000000005E-2</v>
      </c>
      <c r="AA135" s="97">
        <v>4.1800000000000004E-2</v>
      </c>
      <c r="AB135" s="133"/>
      <c r="AC135" s="117">
        <v>4.9200000000000001E-2</v>
      </c>
      <c r="AD135" s="96">
        <v>5.4199999999999998E-2</v>
      </c>
      <c r="AE135" s="96">
        <v>6.4200000000000007E-2</v>
      </c>
      <c r="AF135" s="97">
        <v>3.9699999999999999E-2</v>
      </c>
      <c r="AG135" s="106">
        <v>0</v>
      </c>
      <c r="AH135" s="136">
        <f>SUM(D135:AG135)</f>
        <v>1</v>
      </c>
    </row>
    <row r="136" spans="1:34">
      <c r="A136" s="265"/>
      <c r="B136" s="259"/>
      <c r="C136" s="135" t="s">
        <v>118</v>
      </c>
      <c r="D136" s="118"/>
      <c r="E136" s="90">
        <f>'Por Programas'!I65</f>
        <v>0</v>
      </c>
      <c r="F136" s="90">
        <f>'Por Programas'!J65</f>
        <v>0</v>
      </c>
      <c r="G136" s="98">
        <f>'Por Programas'!K65</f>
        <v>0</v>
      </c>
      <c r="H136" s="133"/>
      <c r="I136" s="118">
        <f>'Por Programas'!L65</f>
        <v>0</v>
      </c>
      <c r="J136" s="90">
        <f>'Por Programas'!M65</f>
        <v>0</v>
      </c>
      <c r="K136" s="90">
        <f>'Por Programas'!N65</f>
        <v>0</v>
      </c>
      <c r="L136" s="98">
        <f>'Por Programas'!O65</f>
        <v>0</v>
      </c>
      <c r="M136" s="133"/>
      <c r="N136" s="118">
        <f>'Por Programas'!P65</f>
        <v>0</v>
      </c>
      <c r="O136" s="90">
        <f>'Por Programas'!Q65</f>
        <v>0</v>
      </c>
      <c r="P136" s="90">
        <f>'Por Programas'!R65</f>
        <v>0</v>
      </c>
      <c r="Q136" s="98">
        <f>'Por Programas'!S65</f>
        <v>0</v>
      </c>
      <c r="R136" s="133"/>
      <c r="S136" s="118">
        <f>'Por Programas'!T65</f>
        <v>0</v>
      </c>
      <c r="T136" s="90">
        <f>'Por Programas'!U65</f>
        <v>0</v>
      </c>
      <c r="U136" s="90">
        <f>'Por Programas'!V65</f>
        <v>0</v>
      </c>
      <c r="V136" s="98">
        <f>'Por Programas'!W65</f>
        <v>0</v>
      </c>
      <c r="W136" s="133"/>
      <c r="X136" s="118">
        <f>'Por Programas'!X65</f>
        <v>0</v>
      </c>
      <c r="Y136" s="90">
        <f>'Por Programas'!Y65</f>
        <v>0</v>
      </c>
      <c r="Z136" s="90">
        <f>'Por Programas'!Z65</f>
        <v>0</v>
      </c>
      <c r="AA136" s="98">
        <f>'Por Programas'!AA65</f>
        <v>0</v>
      </c>
      <c r="AB136" s="133"/>
      <c r="AC136" s="118">
        <f>'Por Programas'!AB65</f>
        <v>0</v>
      </c>
      <c r="AD136" s="90">
        <f>'Por Programas'!AC65</f>
        <v>0</v>
      </c>
      <c r="AE136" s="90">
        <f>'Por Programas'!AD65</f>
        <v>0</v>
      </c>
      <c r="AF136" s="98">
        <f>'Por Programas'!AE65</f>
        <v>0</v>
      </c>
      <c r="AG136" s="107"/>
      <c r="AH136" s="159"/>
    </row>
    <row r="137" spans="1:34" ht="14.45" thickBot="1">
      <c r="A137" s="265"/>
      <c r="B137" s="260"/>
      <c r="C137" s="134" t="s">
        <v>119</v>
      </c>
      <c r="D137" s="119"/>
      <c r="E137" s="95">
        <f>E135-E136</f>
        <v>0</v>
      </c>
      <c r="F137" s="95">
        <f t="shared" ref="F137:G137" si="108">F135-F136</f>
        <v>0</v>
      </c>
      <c r="G137" s="100">
        <f t="shared" si="108"/>
        <v>0</v>
      </c>
      <c r="H137" s="133"/>
      <c r="I137" s="119">
        <f>I135-I136</f>
        <v>0</v>
      </c>
      <c r="J137" s="95">
        <f t="shared" ref="J137" si="109">J135-J136</f>
        <v>0</v>
      </c>
      <c r="K137" s="95">
        <f t="shared" ref="K137:L137" si="110">K135-K136</f>
        <v>1.0200000000000001E-2</v>
      </c>
      <c r="L137" s="100">
        <f t="shared" si="110"/>
        <v>1.17E-2</v>
      </c>
      <c r="M137" s="133"/>
      <c r="N137" s="119">
        <f>N135-N136</f>
        <v>2.1700000000000001E-2</v>
      </c>
      <c r="O137" s="95">
        <f t="shared" ref="O137" si="111">O135-O136</f>
        <v>3.6700000000000003E-2</v>
      </c>
      <c r="P137" s="95">
        <f t="shared" ref="P137" si="112">P135-P136</f>
        <v>4.6699999999999998E-2</v>
      </c>
      <c r="Q137" s="100">
        <f t="shared" ref="Q137" si="113">Q135-Q136</f>
        <v>5.1700000000000003E-2</v>
      </c>
      <c r="R137" s="133"/>
      <c r="S137" s="119">
        <f>S135-S136</f>
        <v>6.1699999999999998E-2</v>
      </c>
      <c r="T137" s="95">
        <f t="shared" ref="T137" si="114">T135-T136</f>
        <v>8.6699999999999999E-2</v>
      </c>
      <c r="U137" s="95">
        <f t="shared" ref="U137" si="115">U135-U136</f>
        <v>9.920000000000001E-2</v>
      </c>
      <c r="V137" s="100">
        <f t="shared" ref="V137" si="116">V135-V136</f>
        <v>0.10919999999999999</v>
      </c>
      <c r="W137" s="133"/>
      <c r="X137" s="119">
        <f>X135-X136</f>
        <v>9.1700000000000004E-2</v>
      </c>
      <c r="Y137" s="95">
        <f t="shared" ref="Y137" si="117">Y135-Y136</f>
        <v>7.1700000000000014E-2</v>
      </c>
      <c r="Z137" s="95">
        <f t="shared" ref="Z137" si="118">Z135-Z136</f>
        <v>5.2000000000000005E-2</v>
      </c>
      <c r="AA137" s="100">
        <f t="shared" ref="AA137" si="119">AA135-AA136</f>
        <v>4.1800000000000004E-2</v>
      </c>
      <c r="AB137" s="133"/>
      <c r="AC137" s="119">
        <f>AC135-AC136</f>
        <v>4.9200000000000001E-2</v>
      </c>
      <c r="AD137" s="95">
        <f t="shared" ref="AD137" si="120">AD135-AD136</f>
        <v>5.4199999999999998E-2</v>
      </c>
      <c r="AE137" s="95">
        <f t="shared" ref="AE137" si="121">AE135-AE136</f>
        <v>6.4200000000000007E-2</v>
      </c>
      <c r="AF137" s="100">
        <f t="shared" ref="AF137" si="122">AF135-AF136</f>
        <v>3.9699999999999999E-2</v>
      </c>
      <c r="AG137" s="108"/>
      <c r="AH137" s="159"/>
    </row>
    <row r="138" spans="1:34" ht="8.1" customHeight="1" thickBot="1">
      <c r="A138" s="265"/>
      <c r="B138" s="143"/>
      <c r="C138" s="139"/>
      <c r="D138" s="133"/>
      <c r="E138" s="142"/>
      <c r="F138" s="142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41"/>
    </row>
    <row r="139" spans="1:34" ht="14.45" thickBot="1">
      <c r="A139" s="265"/>
      <c r="B139" s="140"/>
      <c r="C139" s="139"/>
      <c r="D139" s="244">
        <f>SUM(D140:G140)</f>
        <v>0</v>
      </c>
      <c r="E139" s="245"/>
      <c r="F139" s="245"/>
      <c r="G139" s="246"/>
      <c r="H139" s="138"/>
      <c r="I139" s="244">
        <f>SUM(I140:L140)</f>
        <v>0</v>
      </c>
      <c r="J139" s="245"/>
      <c r="K139" s="245"/>
      <c r="L139" s="246"/>
      <c r="M139" s="138"/>
      <c r="N139" s="244">
        <f>SUM(N140:Q140)</f>
        <v>5.5E-2</v>
      </c>
      <c r="O139" s="245"/>
      <c r="P139" s="245"/>
      <c r="Q139" s="246"/>
      <c r="R139" s="138"/>
      <c r="S139" s="244">
        <f>SUM(S140:V140)</f>
        <v>0.39</v>
      </c>
      <c r="T139" s="245"/>
      <c r="U139" s="245"/>
      <c r="V139" s="246"/>
      <c r="W139" s="138"/>
      <c r="X139" s="244">
        <f>SUM(X140:AA140)</f>
        <v>0.34</v>
      </c>
      <c r="Y139" s="245"/>
      <c r="Z139" s="245"/>
      <c r="AA139" s="246"/>
      <c r="AB139" s="138"/>
      <c r="AC139" s="244">
        <f>SUM(AC140:AF140)</f>
        <v>0.215</v>
      </c>
      <c r="AD139" s="245"/>
      <c r="AE139" s="245"/>
      <c r="AF139" s="246"/>
      <c r="AG139" s="109"/>
      <c r="AH139" s="136"/>
    </row>
    <row r="140" spans="1:34">
      <c r="A140" s="265"/>
      <c r="B140" s="258" t="s">
        <v>150</v>
      </c>
      <c r="C140" s="137" t="s">
        <v>117</v>
      </c>
      <c r="D140" s="117">
        <v>0</v>
      </c>
      <c r="E140" s="96">
        <v>0</v>
      </c>
      <c r="F140" s="96">
        <v>0</v>
      </c>
      <c r="G140" s="97">
        <v>0</v>
      </c>
      <c r="H140" s="133"/>
      <c r="I140" s="117">
        <v>0</v>
      </c>
      <c r="J140" s="96">
        <v>0</v>
      </c>
      <c r="K140" s="96">
        <v>0</v>
      </c>
      <c r="L140" s="97">
        <v>0</v>
      </c>
      <c r="M140" s="133">
        <v>0</v>
      </c>
      <c r="N140" s="117">
        <v>0</v>
      </c>
      <c r="O140" s="96">
        <v>7.4999999999999997E-3</v>
      </c>
      <c r="P140" s="96">
        <v>1.4999999999999999E-2</v>
      </c>
      <c r="Q140" s="97">
        <v>3.2500000000000001E-2</v>
      </c>
      <c r="R140" s="133"/>
      <c r="S140" s="117">
        <v>7.0000000000000007E-2</v>
      </c>
      <c r="T140" s="96">
        <v>9.5000000000000001E-2</v>
      </c>
      <c r="U140" s="96">
        <v>0.1075</v>
      </c>
      <c r="V140" s="97">
        <v>0.11749999999999999</v>
      </c>
      <c r="W140" s="133">
        <v>0</v>
      </c>
      <c r="X140" s="117">
        <v>0.1</v>
      </c>
      <c r="Y140" s="96">
        <v>0.09</v>
      </c>
      <c r="Z140" s="96">
        <v>0.08</v>
      </c>
      <c r="AA140" s="97">
        <v>7.0000000000000007E-2</v>
      </c>
      <c r="AB140" s="133"/>
      <c r="AC140" s="117">
        <v>5.7500000000000002E-2</v>
      </c>
      <c r="AD140" s="96">
        <v>5.2499999999999998E-2</v>
      </c>
      <c r="AE140" s="96">
        <v>6.25E-2</v>
      </c>
      <c r="AF140" s="97">
        <v>4.2500000000000003E-2</v>
      </c>
      <c r="AG140" s="106">
        <v>0</v>
      </c>
      <c r="AH140" s="136">
        <f>SUM(D140:AG140)</f>
        <v>0.99999999999999989</v>
      </c>
    </row>
    <row r="141" spans="1:34">
      <c r="A141" s="265"/>
      <c r="B141" s="259"/>
      <c r="C141" s="135" t="s">
        <v>118</v>
      </c>
      <c r="D141" s="118"/>
      <c r="E141" s="90">
        <f>'Por Programas'!I67</f>
        <v>0</v>
      </c>
      <c r="F141" s="90">
        <f>'Por Programas'!J67</f>
        <v>0</v>
      </c>
      <c r="G141" s="98">
        <f>'Por Programas'!K67</f>
        <v>0</v>
      </c>
      <c r="H141" s="133"/>
      <c r="I141" s="118">
        <f>'Por Programas'!L67</f>
        <v>0</v>
      </c>
      <c r="J141" s="90">
        <f>'Por Programas'!M67</f>
        <v>0</v>
      </c>
      <c r="K141" s="90">
        <f>'Por Programas'!N67</f>
        <v>0</v>
      </c>
      <c r="L141" s="98">
        <f>'Por Programas'!O67</f>
        <v>0</v>
      </c>
      <c r="M141" s="133"/>
      <c r="N141" s="118">
        <f>'Por Programas'!P67</f>
        <v>0</v>
      </c>
      <c r="O141" s="90">
        <f>'Por Programas'!Q67</f>
        <v>0</v>
      </c>
      <c r="P141" s="90">
        <f>'Por Programas'!R67</f>
        <v>0</v>
      </c>
      <c r="Q141" s="98">
        <f>'Por Programas'!S67</f>
        <v>0</v>
      </c>
      <c r="R141" s="133"/>
      <c r="S141" s="118">
        <f>'Por Programas'!T67</f>
        <v>0</v>
      </c>
      <c r="T141" s="90">
        <f>'Por Programas'!U67</f>
        <v>0</v>
      </c>
      <c r="U141" s="90">
        <f>'Por Programas'!V67</f>
        <v>0</v>
      </c>
      <c r="V141" s="98">
        <f>'Por Programas'!W67</f>
        <v>0</v>
      </c>
      <c r="W141" s="133"/>
      <c r="X141" s="118">
        <f>'Por Programas'!X67</f>
        <v>0</v>
      </c>
      <c r="Y141" s="90">
        <f>'Por Programas'!Y67</f>
        <v>0</v>
      </c>
      <c r="Z141" s="90">
        <f>'Por Programas'!Z67</f>
        <v>0</v>
      </c>
      <c r="AA141" s="98">
        <f>'Por Programas'!AA67</f>
        <v>0</v>
      </c>
      <c r="AB141" s="133"/>
      <c r="AC141" s="118">
        <f>'Por Programas'!AB67</f>
        <v>0</v>
      </c>
      <c r="AD141" s="90">
        <f>'Por Programas'!AC67</f>
        <v>0</v>
      </c>
      <c r="AE141" s="90">
        <f>'Por Programas'!AD67</f>
        <v>0</v>
      </c>
      <c r="AF141" s="98">
        <f>'Por Programas'!AE67</f>
        <v>0</v>
      </c>
      <c r="AG141" s="107"/>
      <c r="AH141" s="159"/>
    </row>
    <row r="142" spans="1:34" ht="14.45" thickBot="1">
      <c r="A142" s="266"/>
      <c r="B142" s="260"/>
      <c r="C142" s="134" t="s">
        <v>119</v>
      </c>
      <c r="D142" s="119"/>
      <c r="E142" s="95">
        <f>E140-E141</f>
        <v>0</v>
      </c>
      <c r="F142" s="95">
        <f t="shared" ref="F142" si="123">F140-F141</f>
        <v>0</v>
      </c>
      <c r="G142" s="100">
        <f t="shared" ref="G142" si="124">G140-G141</f>
        <v>0</v>
      </c>
      <c r="H142" s="133"/>
      <c r="I142" s="119">
        <f>I140-I141</f>
        <v>0</v>
      </c>
      <c r="J142" s="95">
        <f t="shared" ref="J142" si="125">J140-J141</f>
        <v>0</v>
      </c>
      <c r="K142" s="95">
        <f t="shared" ref="K142" si="126">K140-K141</f>
        <v>0</v>
      </c>
      <c r="L142" s="100">
        <f t="shared" ref="L142" si="127">L140-L141</f>
        <v>0</v>
      </c>
      <c r="M142" s="133"/>
      <c r="N142" s="119">
        <f>N140-N141</f>
        <v>0</v>
      </c>
      <c r="O142" s="95">
        <f t="shared" ref="O142" si="128">O140-O141</f>
        <v>7.4999999999999997E-3</v>
      </c>
      <c r="P142" s="95">
        <f t="shared" ref="P142" si="129">P140-P141</f>
        <v>1.4999999999999999E-2</v>
      </c>
      <c r="Q142" s="100">
        <f t="shared" ref="Q142" si="130">Q140-Q141</f>
        <v>3.2500000000000001E-2</v>
      </c>
      <c r="R142" s="133"/>
      <c r="S142" s="119">
        <f>S140-S141</f>
        <v>7.0000000000000007E-2</v>
      </c>
      <c r="T142" s="95">
        <f t="shared" ref="T142" si="131">T140-T141</f>
        <v>9.5000000000000001E-2</v>
      </c>
      <c r="U142" s="95">
        <f t="shared" ref="U142" si="132">U140-U141</f>
        <v>0.1075</v>
      </c>
      <c r="V142" s="100">
        <f t="shared" ref="V142" si="133">V140-V141</f>
        <v>0.11749999999999999</v>
      </c>
      <c r="W142" s="133"/>
      <c r="X142" s="119">
        <f>X140-X141</f>
        <v>0.1</v>
      </c>
      <c r="Y142" s="95">
        <f t="shared" ref="Y142" si="134">Y140-Y141</f>
        <v>0.09</v>
      </c>
      <c r="Z142" s="95">
        <f t="shared" ref="Z142" si="135">Z140-Z141</f>
        <v>0.08</v>
      </c>
      <c r="AA142" s="100">
        <f t="shared" ref="AA142" si="136">AA140-AA141</f>
        <v>7.0000000000000007E-2</v>
      </c>
      <c r="AB142" s="133"/>
      <c r="AC142" s="119">
        <f>AC140-AC141</f>
        <v>5.7500000000000002E-2</v>
      </c>
      <c r="AD142" s="95">
        <f t="shared" ref="AD142" si="137">AD140-AD141</f>
        <v>5.2499999999999998E-2</v>
      </c>
      <c r="AE142" s="95">
        <f t="shared" ref="AE142" si="138">AE140-AE141</f>
        <v>6.25E-2</v>
      </c>
      <c r="AF142" s="100">
        <f t="shared" ref="AF142" si="139">AF140-AF141</f>
        <v>4.2500000000000003E-2</v>
      </c>
      <c r="AG142" s="108"/>
      <c r="AH142" s="159"/>
    </row>
    <row r="144" spans="1:34">
      <c r="AH144" s="161"/>
    </row>
  </sheetData>
  <mergeCells count="199">
    <mergeCell ref="AH1:AH2"/>
    <mergeCell ref="S25:V25"/>
    <mergeCell ref="X25:AA25"/>
    <mergeCell ref="AC25:AF25"/>
    <mergeCell ref="D20:G20"/>
    <mergeCell ref="I20:L20"/>
    <mergeCell ref="N20:Q20"/>
    <mergeCell ref="S20:V20"/>
    <mergeCell ref="X20:AA20"/>
    <mergeCell ref="AC20:AF20"/>
    <mergeCell ref="D25:G25"/>
    <mergeCell ref="S14:V14"/>
    <mergeCell ref="A119:A131"/>
    <mergeCell ref="B21:B23"/>
    <mergeCell ref="B26:B28"/>
    <mergeCell ref="B32:B34"/>
    <mergeCell ref="A32:A74"/>
    <mergeCell ref="AC3:AF3"/>
    <mergeCell ref="D9:G9"/>
    <mergeCell ref="I9:L9"/>
    <mergeCell ref="N9:Q9"/>
    <mergeCell ref="S9:V9"/>
    <mergeCell ref="X9:AA9"/>
    <mergeCell ref="AC9:AF9"/>
    <mergeCell ref="X3:AA3"/>
    <mergeCell ref="S3:V3"/>
    <mergeCell ref="I25:L25"/>
    <mergeCell ref="N25:Q25"/>
    <mergeCell ref="X14:AA14"/>
    <mergeCell ref="AC14:AF14"/>
    <mergeCell ref="AC31:AF31"/>
    <mergeCell ref="AC36:AF36"/>
    <mergeCell ref="D31:G31"/>
    <mergeCell ref="I31:L31"/>
    <mergeCell ref="N31:Q31"/>
    <mergeCell ref="S31:V31"/>
    <mergeCell ref="A1:A2"/>
    <mergeCell ref="A4:A6"/>
    <mergeCell ref="A10:A28"/>
    <mergeCell ref="A78:A115"/>
    <mergeCell ref="A135:A142"/>
    <mergeCell ref="D3:G3"/>
    <mergeCell ref="I3:L3"/>
    <mergeCell ref="N3:Q3"/>
    <mergeCell ref="B37:B39"/>
    <mergeCell ref="B42:B44"/>
    <mergeCell ref="B83:B85"/>
    <mergeCell ref="B88:B90"/>
    <mergeCell ref="B93:B95"/>
    <mergeCell ref="D14:G14"/>
    <mergeCell ref="I14:L14"/>
    <mergeCell ref="N14:Q14"/>
    <mergeCell ref="B47:B49"/>
    <mergeCell ref="B52:B54"/>
    <mergeCell ref="B57:B59"/>
    <mergeCell ref="B62:B64"/>
    <mergeCell ref="B67:B69"/>
    <mergeCell ref="B72:B74"/>
    <mergeCell ref="B78:B80"/>
    <mergeCell ref="B1:B2"/>
    <mergeCell ref="C1:C2"/>
    <mergeCell ref="B4:B6"/>
    <mergeCell ref="B10:B12"/>
    <mergeCell ref="B15:B17"/>
    <mergeCell ref="B135:B137"/>
    <mergeCell ref="B140:B142"/>
    <mergeCell ref="B103:B105"/>
    <mergeCell ref="B108:B110"/>
    <mergeCell ref="B113:B115"/>
    <mergeCell ref="B119:B121"/>
    <mergeCell ref="B124:B126"/>
    <mergeCell ref="B129:B131"/>
    <mergeCell ref="B98:B100"/>
    <mergeCell ref="X31:AA31"/>
    <mergeCell ref="AC41:AF41"/>
    <mergeCell ref="D46:G46"/>
    <mergeCell ref="I46:L46"/>
    <mergeCell ref="N46:Q46"/>
    <mergeCell ref="S46:V46"/>
    <mergeCell ref="X46:AA46"/>
    <mergeCell ref="AC46:AF46"/>
    <mergeCell ref="D41:G41"/>
    <mergeCell ref="I41:L41"/>
    <mergeCell ref="N41:Q41"/>
    <mergeCell ref="D36:G36"/>
    <mergeCell ref="I36:L36"/>
    <mergeCell ref="N36:Q36"/>
    <mergeCell ref="S36:V36"/>
    <mergeCell ref="X36:AA36"/>
    <mergeCell ref="S41:V41"/>
    <mergeCell ref="X41:AA41"/>
    <mergeCell ref="AC51:AF51"/>
    <mergeCell ref="D56:G56"/>
    <mergeCell ref="I56:L56"/>
    <mergeCell ref="N56:Q56"/>
    <mergeCell ref="S56:V56"/>
    <mergeCell ref="X56:AA56"/>
    <mergeCell ref="AC56:AF56"/>
    <mergeCell ref="D51:G51"/>
    <mergeCell ref="I51:L51"/>
    <mergeCell ref="N51:Q51"/>
    <mergeCell ref="S51:V51"/>
    <mergeCell ref="X51:AA51"/>
    <mergeCell ref="AC61:AF61"/>
    <mergeCell ref="D66:G66"/>
    <mergeCell ref="I66:L66"/>
    <mergeCell ref="N66:Q66"/>
    <mergeCell ref="S66:V66"/>
    <mergeCell ref="X66:AA66"/>
    <mergeCell ref="AC66:AF66"/>
    <mergeCell ref="D61:G61"/>
    <mergeCell ref="S61:V61"/>
    <mergeCell ref="X61:AA61"/>
    <mergeCell ref="I61:L61"/>
    <mergeCell ref="N61:Q61"/>
    <mergeCell ref="AC71:AF71"/>
    <mergeCell ref="D77:G77"/>
    <mergeCell ref="I77:L77"/>
    <mergeCell ref="N77:Q77"/>
    <mergeCell ref="S77:V77"/>
    <mergeCell ref="X77:AA77"/>
    <mergeCell ref="AC77:AF77"/>
    <mergeCell ref="D71:G71"/>
    <mergeCell ref="I71:L71"/>
    <mergeCell ref="N71:Q71"/>
    <mergeCell ref="S71:V71"/>
    <mergeCell ref="X71:AA71"/>
    <mergeCell ref="AC82:AF82"/>
    <mergeCell ref="D87:G87"/>
    <mergeCell ref="I87:L87"/>
    <mergeCell ref="N87:Q87"/>
    <mergeCell ref="S87:V87"/>
    <mergeCell ref="X87:AA87"/>
    <mergeCell ref="AC87:AF87"/>
    <mergeCell ref="D82:G82"/>
    <mergeCell ref="I82:L82"/>
    <mergeCell ref="N82:Q82"/>
    <mergeCell ref="S82:V82"/>
    <mergeCell ref="X82:AA82"/>
    <mergeCell ref="AC92:AF92"/>
    <mergeCell ref="D97:G97"/>
    <mergeCell ref="I97:L97"/>
    <mergeCell ref="N97:Q97"/>
    <mergeCell ref="S97:V97"/>
    <mergeCell ref="X97:AA97"/>
    <mergeCell ref="AC97:AF97"/>
    <mergeCell ref="D92:G92"/>
    <mergeCell ref="I92:L92"/>
    <mergeCell ref="N92:Q92"/>
    <mergeCell ref="S92:V92"/>
    <mergeCell ref="X92:AA92"/>
    <mergeCell ref="AC102:AF102"/>
    <mergeCell ref="D107:G107"/>
    <mergeCell ref="I107:L107"/>
    <mergeCell ref="N107:Q107"/>
    <mergeCell ref="S107:V107"/>
    <mergeCell ref="X107:AA107"/>
    <mergeCell ref="AC107:AF107"/>
    <mergeCell ref="D102:G102"/>
    <mergeCell ref="I102:L102"/>
    <mergeCell ref="N102:Q102"/>
    <mergeCell ref="S102:V102"/>
    <mergeCell ref="X102:AA102"/>
    <mergeCell ref="AC112:AF112"/>
    <mergeCell ref="D118:G118"/>
    <mergeCell ref="I118:L118"/>
    <mergeCell ref="N118:Q118"/>
    <mergeCell ref="S118:V118"/>
    <mergeCell ref="X118:AA118"/>
    <mergeCell ref="AC118:AF118"/>
    <mergeCell ref="D112:G112"/>
    <mergeCell ref="I112:L112"/>
    <mergeCell ref="N112:Q112"/>
    <mergeCell ref="S112:V112"/>
    <mergeCell ref="X112:AA112"/>
    <mergeCell ref="AC123:AF123"/>
    <mergeCell ref="D128:G128"/>
    <mergeCell ref="I128:L128"/>
    <mergeCell ref="N128:Q128"/>
    <mergeCell ref="S128:V128"/>
    <mergeCell ref="X128:AA128"/>
    <mergeCell ref="AC128:AF128"/>
    <mergeCell ref="D123:G123"/>
    <mergeCell ref="I123:L123"/>
    <mergeCell ref="N123:Q123"/>
    <mergeCell ref="S123:V123"/>
    <mergeCell ref="X123:AA123"/>
    <mergeCell ref="AC134:AF134"/>
    <mergeCell ref="D139:G139"/>
    <mergeCell ref="I139:L139"/>
    <mergeCell ref="N139:Q139"/>
    <mergeCell ref="S139:V139"/>
    <mergeCell ref="X139:AA139"/>
    <mergeCell ref="AC139:AF139"/>
    <mergeCell ref="D134:G134"/>
    <mergeCell ref="I134:L134"/>
    <mergeCell ref="N134:Q134"/>
    <mergeCell ref="S134:V134"/>
    <mergeCell ref="X134:AA134"/>
  </mergeCells>
  <conditionalFormatting sqref="J1:L1 D1:H1 N1:Q1 S1:V1 X1:AA1 AC1:AG1">
    <cfRule type="cellIs" dxfId="178" priority="228" operator="lessThan">
      <formula>0</formula>
    </cfRule>
  </conditionalFormatting>
  <conditionalFormatting sqref="I1">
    <cfRule type="cellIs" dxfId="177" priority="227" operator="lessThan">
      <formula>0</formula>
    </cfRule>
  </conditionalFormatting>
  <conditionalFormatting sqref="J2:L2 D2:H2 D3 I3 N3 S3 X3 AC3 AG3 N2:Q2 S2:V2 X2:AA2 AC2:AG2">
    <cfRule type="cellIs" dxfId="176" priority="226" operator="lessThan">
      <formula>0</formula>
    </cfRule>
  </conditionalFormatting>
  <conditionalFormatting sqref="I2">
    <cfRule type="cellIs" dxfId="175" priority="225" operator="lessThan">
      <formula>0</formula>
    </cfRule>
  </conditionalFormatting>
  <conditionalFormatting sqref="AC46">
    <cfRule type="cellIs" dxfId="174" priority="162" operator="lessThan">
      <formula>0</formula>
    </cfRule>
  </conditionalFormatting>
  <conditionalFormatting sqref="D46">
    <cfRule type="cellIs" dxfId="173" priority="167" operator="lessThan">
      <formula>0</formula>
    </cfRule>
  </conditionalFormatting>
  <conditionalFormatting sqref="X41">
    <cfRule type="cellIs" dxfId="172" priority="172" operator="lessThan">
      <formula>0</formula>
    </cfRule>
  </conditionalFormatting>
  <conditionalFormatting sqref="N36">
    <cfRule type="cellIs" dxfId="171" priority="177" operator="lessThan">
      <formula>0</formula>
    </cfRule>
  </conditionalFormatting>
  <conditionalFormatting sqref="D31">
    <cfRule type="cellIs" dxfId="170" priority="182" operator="lessThan">
      <formula>0</formula>
    </cfRule>
  </conditionalFormatting>
  <conditionalFormatting sqref="AC31">
    <cfRule type="cellIs" dxfId="169" priority="185" operator="lessThan">
      <formula>0</formula>
    </cfRule>
  </conditionalFormatting>
  <conditionalFormatting sqref="I31">
    <cfRule type="cellIs" dxfId="168" priority="181" operator="lessThan">
      <formula>0</formula>
    </cfRule>
  </conditionalFormatting>
  <conditionalFormatting sqref="AH1">
    <cfRule type="cellIs" dxfId="167" priority="224" operator="lessThan">
      <formula>0</formula>
    </cfRule>
  </conditionalFormatting>
  <conditionalFormatting sqref="N25">
    <cfRule type="cellIs" dxfId="166" priority="189" operator="lessThan">
      <formula>0</formula>
    </cfRule>
  </conditionalFormatting>
  <conditionalFormatting sqref="S31">
    <cfRule type="cellIs" dxfId="165" priority="183" operator="lessThan">
      <formula>0</formula>
    </cfRule>
  </conditionalFormatting>
  <conditionalFormatting sqref="N20">
    <cfRule type="cellIs" dxfId="164" priority="194" operator="lessThan">
      <formula>0</formula>
    </cfRule>
  </conditionalFormatting>
  <conditionalFormatting sqref="S25">
    <cfRule type="cellIs" dxfId="163" priority="188" operator="lessThan">
      <formula>0</formula>
    </cfRule>
  </conditionalFormatting>
  <conditionalFormatting sqref="AC20">
    <cfRule type="cellIs" dxfId="162" priority="197" operator="lessThan">
      <formula>0</formula>
    </cfRule>
  </conditionalFormatting>
  <conditionalFormatting sqref="D25">
    <cfRule type="cellIs" dxfId="161" priority="191" operator="lessThan">
      <formula>0</formula>
    </cfRule>
  </conditionalFormatting>
  <conditionalFormatting sqref="X20">
    <cfRule type="cellIs" dxfId="160" priority="196" operator="lessThan">
      <formula>0</formula>
    </cfRule>
  </conditionalFormatting>
  <conditionalFormatting sqref="I14">
    <cfRule type="cellIs" dxfId="159" priority="205" operator="lessThan">
      <formula>0</formula>
    </cfRule>
  </conditionalFormatting>
  <conditionalFormatting sqref="AC9">
    <cfRule type="cellIs" dxfId="158" priority="210" operator="lessThan">
      <formula>0</formula>
    </cfRule>
  </conditionalFormatting>
  <conditionalFormatting sqref="D14">
    <cfRule type="cellIs" dxfId="157" priority="204" operator="lessThan">
      <formula>0</formula>
    </cfRule>
  </conditionalFormatting>
  <conditionalFormatting sqref="M1">
    <cfRule type="cellIs" dxfId="156" priority="223" operator="lessThan">
      <formula>0</formula>
    </cfRule>
  </conditionalFormatting>
  <conditionalFormatting sqref="M2">
    <cfRule type="cellIs" dxfId="155" priority="222" operator="lessThan">
      <formula>0</formula>
    </cfRule>
  </conditionalFormatting>
  <conditionalFormatting sqref="R1">
    <cfRule type="cellIs" dxfId="154" priority="221" operator="lessThan">
      <formula>0</formula>
    </cfRule>
  </conditionalFormatting>
  <conditionalFormatting sqref="R2">
    <cfRule type="cellIs" dxfId="153" priority="220" operator="lessThan">
      <formula>0</formula>
    </cfRule>
  </conditionalFormatting>
  <conditionalFormatting sqref="W1">
    <cfRule type="cellIs" dxfId="152" priority="219" operator="lessThan">
      <formula>0</formula>
    </cfRule>
  </conditionalFormatting>
  <conditionalFormatting sqref="W2">
    <cfRule type="cellIs" dxfId="151" priority="218" operator="lessThan">
      <formula>0</formula>
    </cfRule>
  </conditionalFormatting>
  <conditionalFormatting sqref="AB1">
    <cfRule type="cellIs" dxfId="150" priority="217" operator="lessThan">
      <formula>0</formula>
    </cfRule>
  </conditionalFormatting>
  <conditionalFormatting sqref="AB2">
    <cfRule type="cellIs" dxfId="149" priority="216" operator="lessThan">
      <formula>0</formula>
    </cfRule>
  </conditionalFormatting>
  <conditionalFormatting sqref="D9">
    <cfRule type="cellIs" dxfId="148" priority="215" operator="lessThan">
      <formula>0</formula>
    </cfRule>
  </conditionalFormatting>
  <conditionalFormatting sqref="I9">
    <cfRule type="cellIs" dxfId="147" priority="214" operator="lessThan">
      <formula>0</formula>
    </cfRule>
  </conditionalFormatting>
  <conditionalFormatting sqref="N9">
    <cfRule type="cellIs" dxfId="146" priority="213" operator="lessThan">
      <formula>0</formula>
    </cfRule>
  </conditionalFormatting>
  <conditionalFormatting sqref="S9">
    <cfRule type="cellIs" dxfId="145" priority="212" operator="lessThan">
      <formula>0</formula>
    </cfRule>
  </conditionalFormatting>
  <conditionalFormatting sqref="X9">
    <cfRule type="cellIs" dxfId="144" priority="211" operator="lessThan">
      <formula>0</formula>
    </cfRule>
  </conditionalFormatting>
  <conditionalFormatting sqref="AC14">
    <cfRule type="cellIs" dxfId="143" priority="209" operator="lessThan">
      <formula>0</formula>
    </cfRule>
  </conditionalFormatting>
  <conditionalFormatting sqref="X14">
    <cfRule type="cellIs" dxfId="142" priority="208" operator="lessThan">
      <formula>0</formula>
    </cfRule>
  </conditionalFormatting>
  <conditionalFormatting sqref="S14">
    <cfRule type="cellIs" dxfId="141" priority="207" operator="lessThan">
      <formula>0</formula>
    </cfRule>
  </conditionalFormatting>
  <conditionalFormatting sqref="N14">
    <cfRule type="cellIs" dxfId="140" priority="206" operator="lessThan">
      <formula>0</formula>
    </cfRule>
  </conditionalFormatting>
  <conditionalFormatting sqref="I25">
    <cfRule type="cellIs" dxfId="139" priority="190" operator="lessThan">
      <formula>0</formula>
    </cfRule>
  </conditionalFormatting>
  <conditionalFormatting sqref="S20">
    <cfRule type="cellIs" dxfId="138" priority="195" operator="lessThan">
      <formula>0</formula>
    </cfRule>
  </conditionalFormatting>
  <conditionalFormatting sqref="I20">
    <cfRule type="cellIs" dxfId="137" priority="193" operator="lessThan">
      <formula>0</formula>
    </cfRule>
  </conditionalFormatting>
  <conditionalFormatting sqref="D20">
    <cfRule type="cellIs" dxfId="136" priority="192" operator="lessThan">
      <formula>0</formula>
    </cfRule>
  </conditionalFormatting>
  <conditionalFormatting sqref="X25">
    <cfRule type="cellIs" dxfId="135" priority="187" operator="lessThan">
      <formula>0</formula>
    </cfRule>
  </conditionalFormatting>
  <conditionalFormatting sqref="D77">
    <cfRule type="cellIs" dxfId="134" priority="126" operator="lessThan">
      <formula>0</formula>
    </cfRule>
  </conditionalFormatting>
  <conditionalFormatting sqref="AC25">
    <cfRule type="cellIs" dxfId="133" priority="186" operator="lessThan">
      <formula>0</formula>
    </cfRule>
  </conditionalFormatting>
  <conditionalFormatting sqref="X31">
    <cfRule type="cellIs" dxfId="132" priority="184" operator="lessThan">
      <formula>0</formula>
    </cfRule>
  </conditionalFormatting>
  <conditionalFormatting sqref="S77">
    <cfRule type="cellIs" dxfId="131" priority="129" operator="lessThan">
      <formula>0</formula>
    </cfRule>
  </conditionalFormatting>
  <conditionalFormatting sqref="I77">
    <cfRule type="cellIs" dxfId="130" priority="127" operator="lessThan">
      <formula>0</formula>
    </cfRule>
  </conditionalFormatting>
  <conditionalFormatting sqref="S36">
    <cfRule type="cellIs" dxfId="129" priority="176" operator="lessThan">
      <formula>0</formula>
    </cfRule>
  </conditionalFormatting>
  <conditionalFormatting sqref="X36">
    <cfRule type="cellIs" dxfId="128" priority="175" operator="lessThan">
      <formula>0</formula>
    </cfRule>
  </conditionalFormatting>
  <conditionalFormatting sqref="N31">
    <cfRule type="cellIs" dxfId="127" priority="180" operator="lessThan">
      <formula>0</formula>
    </cfRule>
  </conditionalFormatting>
  <conditionalFormatting sqref="D36">
    <cfRule type="cellIs" dxfId="126" priority="179" operator="lessThan">
      <formula>0</formula>
    </cfRule>
  </conditionalFormatting>
  <conditionalFormatting sqref="I36">
    <cfRule type="cellIs" dxfId="125" priority="178" operator="lessThan">
      <formula>0</formula>
    </cfRule>
  </conditionalFormatting>
  <conditionalFormatting sqref="S41">
    <cfRule type="cellIs" dxfId="124" priority="171" operator="lessThan">
      <formula>0</formula>
    </cfRule>
  </conditionalFormatting>
  <conditionalFormatting sqref="AC36">
    <cfRule type="cellIs" dxfId="123" priority="174" operator="lessThan">
      <formula>0</formula>
    </cfRule>
  </conditionalFormatting>
  <conditionalFormatting sqref="AC41">
    <cfRule type="cellIs" dxfId="122" priority="173" operator="lessThan">
      <formula>0</formula>
    </cfRule>
  </conditionalFormatting>
  <conditionalFormatting sqref="I46">
    <cfRule type="cellIs" dxfId="121" priority="166" operator="lessThan">
      <formula>0</formula>
    </cfRule>
  </conditionalFormatting>
  <conditionalFormatting sqref="N41">
    <cfRule type="cellIs" dxfId="120" priority="170" operator="lessThan">
      <formula>0</formula>
    </cfRule>
  </conditionalFormatting>
  <conditionalFormatting sqref="I41">
    <cfRule type="cellIs" dxfId="119" priority="169" operator="lessThan">
      <formula>0</formula>
    </cfRule>
  </conditionalFormatting>
  <conditionalFormatting sqref="D41">
    <cfRule type="cellIs" dxfId="118" priority="168" operator="lessThan">
      <formula>0</formula>
    </cfRule>
  </conditionalFormatting>
  <conditionalFormatting sqref="AC51">
    <cfRule type="cellIs" dxfId="117" priority="161" operator="lessThan">
      <formula>0</formula>
    </cfRule>
  </conditionalFormatting>
  <conditionalFormatting sqref="N46">
    <cfRule type="cellIs" dxfId="116" priority="165" operator="lessThan">
      <formula>0</formula>
    </cfRule>
  </conditionalFormatting>
  <conditionalFormatting sqref="S46">
    <cfRule type="cellIs" dxfId="115" priority="164" operator="lessThan">
      <formula>0</formula>
    </cfRule>
  </conditionalFormatting>
  <conditionalFormatting sqref="X46">
    <cfRule type="cellIs" dxfId="114" priority="163" operator="lessThan">
      <formula>0</formula>
    </cfRule>
  </conditionalFormatting>
  <conditionalFormatting sqref="D51">
    <cfRule type="cellIs" dxfId="113" priority="156" operator="lessThan">
      <formula>0</formula>
    </cfRule>
  </conditionalFormatting>
  <conditionalFormatting sqref="X51">
    <cfRule type="cellIs" dxfId="112" priority="160" operator="lessThan">
      <formula>0</formula>
    </cfRule>
  </conditionalFormatting>
  <conditionalFormatting sqref="S51">
    <cfRule type="cellIs" dxfId="111" priority="159" operator="lessThan">
      <formula>0</formula>
    </cfRule>
  </conditionalFormatting>
  <conditionalFormatting sqref="N51">
    <cfRule type="cellIs" dxfId="110" priority="158" operator="lessThan">
      <formula>0</formula>
    </cfRule>
  </conditionalFormatting>
  <conditionalFormatting sqref="I51">
    <cfRule type="cellIs" dxfId="109" priority="157" operator="lessThan">
      <formula>0</formula>
    </cfRule>
  </conditionalFormatting>
  <conditionalFormatting sqref="D56">
    <cfRule type="cellIs" dxfId="108" priority="155" operator="lessThan">
      <formula>0</formula>
    </cfRule>
  </conditionalFormatting>
  <conditionalFormatting sqref="I56">
    <cfRule type="cellIs" dxfId="107" priority="154" operator="lessThan">
      <formula>0</formula>
    </cfRule>
  </conditionalFormatting>
  <conditionalFormatting sqref="N56">
    <cfRule type="cellIs" dxfId="106" priority="153" operator="lessThan">
      <formula>0</formula>
    </cfRule>
  </conditionalFormatting>
  <conditionalFormatting sqref="S56">
    <cfRule type="cellIs" dxfId="105" priority="152" operator="lessThan">
      <formula>0</formula>
    </cfRule>
  </conditionalFormatting>
  <conditionalFormatting sqref="X56">
    <cfRule type="cellIs" dxfId="104" priority="151" operator="lessThan">
      <formula>0</formula>
    </cfRule>
  </conditionalFormatting>
  <conditionalFormatting sqref="AC56">
    <cfRule type="cellIs" dxfId="103" priority="150" operator="lessThan">
      <formula>0</formula>
    </cfRule>
  </conditionalFormatting>
  <conditionalFormatting sqref="AC61">
    <cfRule type="cellIs" dxfId="102" priority="149" operator="lessThan">
      <formula>0</formula>
    </cfRule>
  </conditionalFormatting>
  <conditionalFormatting sqref="X61">
    <cfRule type="cellIs" dxfId="101" priority="148" operator="lessThan">
      <formula>0</formula>
    </cfRule>
  </conditionalFormatting>
  <conditionalFormatting sqref="S61">
    <cfRule type="cellIs" dxfId="100" priority="147" operator="lessThan">
      <formula>0</formula>
    </cfRule>
  </conditionalFormatting>
  <conditionalFormatting sqref="N61">
    <cfRule type="cellIs" dxfId="99" priority="146" operator="lessThan">
      <formula>0</formula>
    </cfRule>
  </conditionalFormatting>
  <conditionalFormatting sqref="I61">
    <cfRule type="cellIs" dxfId="98" priority="145" operator="lessThan">
      <formula>0</formula>
    </cfRule>
  </conditionalFormatting>
  <conditionalFormatting sqref="D61">
    <cfRule type="cellIs" dxfId="97" priority="144" operator="lessThan">
      <formula>0</formula>
    </cfRule>
  </conditionalFormatting>
  <conditionalFormatting sqref="D66">
    <cfRule type="cellIs" dxfId="96" priority="143" operator="lessThan">
      <formula>0</formula>
    </cfRule>
  </conditionalFormatting>
  <conditionalFormatting sqref="I66">
    <cfRule type="cellIs" dxfId="95" priority="142" operator="lessThan">
      <formula>0</formula>
    </cfRule>
  </conditionalFormatting>
  <conditionalFormatting sqref="N66">
    <cfRule type="cellIs" dxfId="94" priority="141" operator="lessThan">
      <formula>0</formula>
    </cfRule>
  </conditionalFormatting>
  <conditionalFormatting sqref="S66">
    <cfRule type="cellIs" dxfId="93" priority="140" operator="lessThan">
      <formula>0</formula>
    </cfRule>
  </conditionalFormatting>
  <conditionalFormatting sqref="X66">
    <cfRule type="cellIs" dxfId="92" priority="139" operator="lessThan">
      <formula>0</formula>
    </cfRule>
  </conditionalFormatting>
  <conditionalFormatting sqref="AC66">
    <cfRule type="cellIs" dxfId="91" priority="138" operator="lessThan">
      <formula>0</formula>
    </cfRule>
  </conditionalFormatting>
  <conditionalFormatting sqref="X77">
    <cfRule type="cellIs" dxfId="90" priority="130" operator="lessThan">
      <formula>0</formula>
    </cfRule>
  </conditionalFormatting>
  <conditionalFormatting sqref="S82">
    <cfRule type="cellIs" dxfId="89" priority="123" operator="lessThan">
      <formula>0</formula>
    </cfRule>
  </conditionalFormatting>
  <conditionalFormatting sqref="N77">
    <cfRule type="cellIs" dxfId="88" priority="128" operator="lessThan">
      <formula>0</formula>
    </cfRule>
  </conditionalFormatting>
  <conditionalFormatting sqref="I82">
    <cfRule type="cellIs" dxfId="87" priority="121" operator="lessThan">
      <formula>0</formula>
    </cfRule>
  </conditionalFormatting>
  <conditionalFormatting sqref="D82">
    <cfRule type="cellIs" dxfId="86" priority="120" operator="lessThan">
      <formula>0</formula>
    </cfRule>
  </conditionalFormatting>
  <conditionalFormatting sqref="X82">
    <cfRule type="cellIs" dxfId="85" priority="124" operator="lessThan">
      <formula>0</formula>
    </cfRule>
  </conditionalFormatting>
  <conditionalFormatting sqref="N82">
    <cfRule type="cellIs" dxfId="84" priority="122" operator="lessThan">
      <formula>0</formula>
    </cfRule>
  </conditionalFormatting>
  <conditionalFormatting sqref="S87">
    <cfRule type="cellIs" dxfId="83" priority="117" operator="lessThan">
      <formula>0</formula>
    </cfRule>
  </conditionalFormatting>
  <conditionalFormatting sqref="I87">
    <cfRule type="cellIs" dxfId="82" priority="115" operator="lessThan">
      <formula>0</formula>
    </cfRule>
  </conditionalFormatting>
  <conditionalFormatting sqref="D87">
    <cfRule type="cellIs" dxfId="81" priority="114" operator="lessThan">
      <formula>0</formula>
    </cfRule>
  </conditionalFormatting>
  <conditionalFormatting sqref="X87">
    <cfRule type="cellIs" dxfId="80" priority="118" operator="lessThan">
      <formula>0</formula>
    </cfRule>
  </conditionalFormatting>
  <conditionalFormatting sqref="N87">
    <cfRule type="cellIs" dxfId="79" priority="116" operator="lessThan">
      <formula>0</formula>
    </cfRule>
  </conditionalFormatting>
  <conditionalFormatting sqref="S92">
    <cfRule type="cellIs" dxfId="78" priority="111" operator="lessThan">
      <formula>0</formula>
    </cfRule>
  </conditionalFormatting>
  <conditionalFormatting sqref="X92">
    <cfRule type="cellIs" dxfId="77" priority="112" operator="lessThan">
      <formula>0</formula>
    </cfRule>
  </conditionalFormatting>
  <conditionalFormatting sqref="N92">
    <cfRule type="cellIs" dxfId="76" priority="110" operator="lessThan">
      <formula>0</formula>
    </cfRule>
  </conditionalFormatting>
  <conditionalFormatting sqref="D102">
    <cfRule type="cellIs" dxfId="75" priority="96" operator="lessThan">
      <formula>0</formula>
    </cfRule>
  </conditionalFormatting>
  <conditionalFormatting sqref="S102">
    <cfRule type="cellIs" dxfId="74" priority="99" operator="lessThan">
      <formula>0</formula>
    </cfRule>
  </conditionalFormatting>
  <conditionalFormatting sqref="I102">
    <cfRule type="cellIs" dxfId="73" priority="97" operator="lessThan">
      <formula>0</formula>
    </cfRule>
  </conditionalFormatting>
  <conditionalFormatting sqref="X102">
    <cfRule type="cellIs" dxfId="72" priority="100" operator="lessThan">
      <formula>0</formula>
    </cfRule>
  </conditionalFormatting>
  <conditionalFormatting sqref="N102">
    <cfRule type="cellIs" dxfId="71" priority="98" operator="lessThan">
      <formula>0</formula>
    </cfRule>
  </conditionalFormatting>
  <conditionalFormatting sqref="D107">
    <cfRule type="cellIs" dxfId="70" priority="90" operator="lessThan">
      <formula>0</formula>
    </cfRule>
  </conditionalFormatting>
  <conditionalFormatting sqref="S107">
    <cfRule type="cellIs" dxfId="69" priority="93" operator="lessThan">
      <formula>0</formula>
    </cfRule>
  </conditionalFormatting>
  <conditionalFormatting sqref="I107">
    <cfRule type="cellIs" dxfId="68" priority="91" operator="lessThan">
      <formula>0</formula>
    </cfRule>
  </conditionalFormatting>
  <conditionalFormatting sqref="AC107">
    <cfRule type="cellIs" dxfId="67" priority="95" operator="lessThan">
      <formula>0</formula>
    </cfRule>
  </conditionalFormatting>
  <conditionalFormatting sqref="X107">
    <cfRule type="cellIs" dxfId="66" priority="94" operator="lessThan">
      <formula>0</formula>
    </cfRule>
  </conditionalFormatting>
  <conditionalFormatting sqref="N107">
    <cfRule type="cellIs" dxfId="65" priority="92" operator="lessThan">
      <formula>0</formula>
    </cfRule>
  </conditionalFormatting>
  <conditionalFormatting sqref="S128">
    <cfRule type="cellIs" dxfId="64" priority="69" operator="lessThan">
      <formula>0</formula>
    </cfRule>
  </conditionalFormatting>
  <conditionalFormatting sqref="AC128">
    <cfRule type="cellIs" dxfId="63" priority="71" operator="lessThan">
      <formula>0</formula>
    </cfRule>
  </conditionalFormatting>
  <conditionalFormatting sqref="X128">
    <cfRule type="cellIs" dxfId="62" priority="70" operator="lessThan">
      <formula>0</formula>
    </cfRule>
  </conditionalFormatting>
  <conditionalFormatting sqref="N128">
    <cfRule type="cellIs" dxfId="61" priority="68" operator="lessThan">
      <formula>0</formula>
    </cfRule>
  </conditionalFormatting>
  <conditionalFormatting sqref="AC71">
    <cfRule type="cellIs" dxfId="60" priority="53" operator="lessThan">
      <formula>0</formula>
    </cfRule>
  </conditionalFormatting>
  <conditionalFormatting sqref="X71">
    <cfRule type="cellIs" dxfId="59" priority="52" operator="lessThan">
      <formula>0</formula>
    </cfRule>
  </conditionalFormatting>
  <conditionalFormatting sqref="S71">
    <cfRule type="cellIs" dxfId="58" priority="51" operator="lessThan">
      <formula>0</formula>
    </cfRule>
  </conditionalFormatting>
  <conditionalFormatting sqref="N71">
    <cfRule type="cellIs" dxfId="57" priority="50" operator="lessThan">
      <formula>0</formula>
    </cfRule>
  </conditionalFormatting>
  <conditionalFormatting sqref="I71">
    <cfRule type="cellIs" dxfId="56" priority="47" operator="lessThan">
      <formula>0</formula>
    </cfRule>
  </conditionalFormatting>
  <conditionalFormatting sqref="D71">
    <cfRule type="cellIs" dxfId="55" priority="46" operator="lessThan">
      <formula>0</formula>
    </cfRule>
  </conditionalFormatting>
  <conditionalFormatting sqref="D92">
    <cfRule type="cellIs" dxfId="54" priority="45" operator="lessThan">
      <formula>0</formula>
    </cfRule>
  </conditionalFormatting>
  <conditionalFormatting sqref="I92">
    <cfRule type="cellIs" dxfId="53" priority="44" operator="lessThan">
      <formula>0</formula>
    </cfRule>
  </conditionalFormatting>
  <conditionalFormatting sqref="D97">
    <cfRule type="cellIs" dxfId="52" priority="43" operator="lessThan">
      <formula>0</formula>
    </cfRule>
  </conditionalFormatting>
  <conditionalFormatting sqref="I97">
    <cfRule type="cellIs" dxfId="51" priority="42" operator="lessThan">
      <formula>0</formula>
    </cfRule>
  </conditionalFormatting>
  <conditionalFormatting sqref="N97">
    <cfRule type="cellIs" dxfId="50" priority="41" operator="lessThan">
      <formula>0</formula>
    </cfRule>
  </conditionalFormatting>
  <conditionalFormatting sqref="S97">
    <cfRule type="cellIs" dxfId="49" priority="40" operator="lessThan">
      <formula>0</formula>
    </cfRule>
  </conditionalFormatting>
  <conditionalFormatting sqref="X97">
    <cfRule type="cellIs" dxfId="48" priority="39" operator="lessThan">
      <formula>0</formula>
    </cfRule>
  </conditionalFormatting>
  <conditionalFormatting sqref="AC97">
    <cfRule type="cellIs" dxfId="47" priority="38" operator="lessThan">
      <formula>0</formula>
    </cfRule>
  </conditionalFormatting>
  <conditionalFormatting sqref="D112">
    <cfRule type="cellIs" dxfId="46" priority="37" operator="lessThan">
      <formula>0</formula>
    </cfRule>
  </conditionalFormatting>
  <conditionalFormatting sqref="I112">
    <cfRule type="cellIs" dxfId="45" priority="36" operator="lessThan">
      <formula>0</formula>
    </cfRule>
  </conditionalFormatting>
  <conditionalFormatting sqref="N112">
    <cfRule type="cellIs" dxfId="44" priority="35" operator="lessThan">
      <formula>0</formula>
    </cfRule>
  </conditionalFormatting>
  <conditionalFormatting sqref="S112">
    <cfRule type="cellIs" dxfId="43" priority="34" operator="lessThan">
      <formula>0</formula>
    </cfRule>
  </conditionalFormatting>
  <conditionalFormatting sqref="X112">
    <cfRule type="cellIs" dxfId="42" priority="33" operator="lessThan">
      <formula>0</formula>
    </cfRule>
  </conditionalFormatting>
  <conditionalFormatting sqref="AC112">
    <cfRule type="cellIs" dxfId="41" priority="32" operator="lessThan">
      <formula>0</formula>
    </cfRule>
  </conditionalFormatting>
  <conditionalFormatting sqref="D118">
    <cfRule type="cellIs" dxfId="40" priority="31" operator="lessThan">
      <formula>0</formula>
    </cfRule>
  </conditionalFormatting>
  <conditionalFormatting sqref="D123">
    <cfRule type="cellIs" dxfId="39" priority="30" operator="lessThan">
      <formula>0</formula>
    </cfRule>
  </conditionalFormatting>
  <conditionalFormatting sqref="I118">
    <cfRule type="cellIs" dxfId="38" priority="29" operator="lessThan">
      <formula>0</formula>
    </cfRule>
  </conditionalFormatting>
  <conditionalFormatting sqref="I123">
    <cfRule type="cellIs" dxfId="37" priority="28" operator="lessThan">
      <formula>0</formula>
    </cfRule>
  </conditionalFormatting>
  <conditionalFormatting sqref="N118">
    <cfRule type="cellIs" dxfId="36" priority="27" operator="lessThan">
      <formula>0</formula>
    </cfRule>
  </conditionalFormatting>
  <conditionalFormatting sqref="N123">
    <cfRule type="cellIs" dxfId="35" priority="26" operator="lessThan">
      <formula>0</formula>
    </cfRule>
  </conditionalFormatting>
  <conditionalFormatting sqref="S118">
    <cfRule type="cellIs" dxfId="34" priority="25" operator="lessThan">
      <formula>0</formula>
    </cfRule>
  </conditionalFormatting>
  <conditionalFormatting sqref="S123">
    <cfRule type="cellIs" dxfId="33" priority="24" operator="lessThan">
      <formula>0</formula>
    </cfRule>
  </conditionalFormatting>
  <conditionalFormatting sqref="X118">
    <cfRule type="cellIs" dxfId="32" priority="23" operator="lessThan">
      <formula>0</formula>
    </cfRule>
  </conditionalFormatting>
  <conditionalFormatting sqref="X123">
    <cfRule type="cellIs" dxfId="31" priority="22" operator="lessThan">
      <formula>0</formula>
    </cfRule>
  </conditionalFormatting>
  <conditionalFormatting sqref="AC118">
    <cfRule type="cellIs" dxfId="30" priority="21" operator="lessThan">
      <formula>0</formula>
    </cfRule>
  </conditionalFormatting>
  <conditionalFormatting sqref="AC123">
    <cfRule type="cellIs" dxfId="29" priority="20" operator="lessThan">
      <formula>0</formula>
    </cfRule>
  </conditionalFormatting>
  <conditionalFormatting sqref="AC77">
    <cfRule type="cellIs" dxfId="28" priority="19" operator="lessThan">
      <formula>0</formula>
    </cfRule>
  </conditionalFormatting>
  <conditionalFormatting sqref="AC82">
    <cfRule type="cellIs" dxfId="27" priority="18" operator="lessThan">
      <formula>0</formula>
    </cfRule>
  </conditionalFormatting>
  <conditionalFormatting sqref="AC87">
    <cfRule type="cellIs" dxfId="26" priority="17" operator="lessThan">
      <formula>0</formula>
    </cfRule>
  </conditionalFormatting>
  <conditionalFormatting sqref="AC92">
    <cfRule type="cellIs" dxfId="25" priority="16" operator="lessThan">
      <formula>0</formula>
    </cfRule>
  </conditionalFormatting>
  <conditionalFormatting sqref="AC102">
    <cfRule type="cellIs" dxfId="24" priority="15" operator="lessThan">
      <formula>0</formula>
    </cfRule>
  </conditionalFormatting>
  <conditionalFormatting sqref="D128">
    <cfRule type="cellIs" dxfId="23" priority="14" operator="lessThan">
      <formula>0</formula>
    </cfRule>
  </conditionalFormatting>
  <conditionalFormatting sqref="I128">
    <cfRule type="cellIs" dxfId="22" priority="13" operator="lessThan">
      <formula>0</formula>
    </cfRule>
  </conditionalFormatting>
  <conditionalFormatting sqref="D134">
    <cfRule type="cellIs" dxfId="21" priority="12" operator="lessThan">
      <formula>0</formula>
    </cfRule>
  </conditionalFormatting>
  <conditionalFormatting sqref="D139">
    <cfRule type="cellIs" dxfId="20" priority="11" operator="lessThan">
      <formula>0</formula>
    </cfRule>
  </conditionalFormatting>
  <conditionalFormatting sqref="I134">
    <cfRule type="cellIs" dxfId="19" priority="10" operator="lessThan">
      <formula>0</formula>
    </cfRule>
  </conditionalFormatting>
  <conditionalFormatting sqref="I139">
    <cfRule type="cellIs" dxfId="18" priority="9" operator="lessThan">
      <formula>0</formula>
    </cfRule>
  </conditionalFormatting>
  <conditionalFormatting sqref="N134">
    <cfRule type="cellIs" dxfId="17" priority="8" operator="lessThan">
      <formula>0</formula>
    </cfRule>
  </conditionalFormatting>
  <conditionalFormatting sqref="N139">
    <cfRule type="cellIs" dxfId="16" priority="7" operator="lessThan">
      <formula>0</formula>
    </cfRule>
  </conditionalFormatting>
  <conditionalFormatting sqref="S134">
    <cfRule type="cellIs" dxfId="15" priority="6" operator="lessThan">
      <formula>0</formula>
    </cfRule>
  </conditionalFormatting>
  <conditionalFormatting sqref="S139">
    <cfRule type="cellIs" dxfId="14" priority="5" operator="lessThan">
      <formula>0</formula>
    </cfRule>
  </conditionalFormatting>
  <conditionalFormatting sqref="X134">
    <cfRule type="cellIs" dxfId="13" priority="4" operator="lessThan">
      <formula>0</formula>
    </cfRule>
  </conditionalFormatting>
  <conditionalFormatting sqref="X139">
    <cfRule type="cellIs" dxfId="12" priority="3" operator="lessThan">
      <formula>0</formula>
    </cfRule>
  </conditionalFormatting>
  <conditionalFormatting sqref="AC134">
    <cfRule type="cellIs" dxfId="11" priority="2" operator="lessThan">
      <formula>0</formula>
    </cfRule>
  </conditionalFormatting>
  <conditionalFormatting sqref="AC139">
    <cfRule type="cellIs" dxfId="1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EF86-CD8B-4CF2-80C6-31E332A79539}">
  <dimension ref="A3:B33"/>
  <sheetViews>
    <sheetView workbookViewId="0">
      <selection activeCell="A9" sqref="A9"/>
    </sheetView>
  </sheetViews>
  <sheetFormatPr defaultRowHeight="14.45"/>
  <cols>
    <col min="1" max="1" width="53.7109375" bestFit="1" customWidth="1"/>
    <col min="2" max="2" width="29.5703125" bestFit="1" customWidth="1"/>
  </cols>
  <sheetData>
    <row r="3" spans="1:2">
      <c r="A3" s="47" t="s">
        <v>151</v>
      </c>
      <c r="B3" t="s">
        <v>152</v>
      </c>
    </row>
    <row r="4" spans="1:2">
      <c r="A4" s="54" t="s">
        <v>115</v>
      </c>
      <c r="B4" s="56">
        <v>8853217.4700000025</v>
      </c>
    </row>
    <row r="5" spans="1:2">
      <c r="A5" s="36" t="s">
        <v>115</v>
      </c>
      <c r="B5" s="56">
        <v>8853217.4700000025</v>
      </c>
    </row>
    <row r="6" spans="1:2">
      <c r="A6" s="54" t="s">
        <v>153</v>
      </c>
      <c r="B6" s="56">
        <v>86321.55</v>
      </c>
    </row>
    <row r="7" spans="1:2">
      <c r="A7" s="36" t="s">
        <v>154</v>
      </c>
      <c r="B7" s="56">
        <v>25851.699999999997</v>
      </c>
    </row>
    <row r="8" spans="1:2">
      <c r="A8" s="164" t="s">
        <v>155</v>
      </c>
      <c r="B8" s="56">
        <v>24620.53</v>
      </c>
    </row>
    <row r="9" spans="1:2">
      <c r="A9" s="166" t="s">
        <v>156</v>
      </c>
      <c r="B9" s="56">
        <v>912.47</v>
      </c>
    </row>
    <row r="10" spans="1:2">
      <c r="A10" s="166" t="s">
        <v>157</v>
      </c>
      <c r="B10" s="56">
        <v>10675.3</v>
      </c>
    </row>
    <row r="11" spans="1:2">
      <c r="A11" s="166" t="s">
        <v>158</v>
      </c>
      <c r="B11" s="56">
        <v>13032.760000000002</v>
      </c>
    </row>
    <row r="12" spans="1:2">
      <c r="A12" s="164" t="s">
        <v>159</v>
      </c>
      <c r="B12" s="56">
        <v>1231.17</v>
      </c>
    </row>
    <row r="13" spans="1:2">
      <c r="A13" s="36" t="s">
        <v>160</v>
      </c>
      <c r="B13" s="56">
        <v>47802.130000000005</v>
      </c>
    </row>
    <row r="14" spans="1:2">
      <c r="A14" s="36" t="s">
        <v>161</v>
      </c>
      <c r="B14" s="56">
        <v>5378.4</v>
      </c>
    </row>
    <row r="15" spans="1:2">
      <c r="A15" s="36" t="s">
        <v>141</v>
      </c>
      <c r="B15" s="56">
        <v>6766.1</v>
      </c>
    </row>
    <row r="16" spans="1:2">
      <c r="A16" s="36" t="s">
        <v>138</v>
      </c>
      <c r="B16" s="56">
        <v>523.21999999999991</v>
      </c>
    </row>
    <row r="17" spans="1:2">
      <c r="A17" s="54" t="s">
        <v>125</v>
      </c>
      <c r="B17" s="56">
        <v>6448998.9499999974</v>
      </c>
    </row>
    <row r="18" spans="1:2">
      <c r="A18" s="36" t="s">
        <v>131</v>
      </c>
      <c r="B18" s="56">
        <v>41061.240000000005</v>
      </c>
    </row>
    <row r="19" spans="1:2">
      <c r="A19" s="36" t="s">
        <v>162</v>
      </c>
      <c r="B19" s="56">
        <v>33.409999999999997</v>
      </c>
    </row>
    <row r="20" spans="1:2">
      <c r="A20" s="36" t="s">
        <v>163</v>
      </c>
      <c r="B20" s="56">
        <v>6112744.009999997</v>
      </c>
    </row>
    <row r="21" spans="1:2">
      <c r="A21" s="36" t="s">
        <v>130</v>
      </c>
      <c r="B21" s="56">
        <v>70262.17</v>
      </c>
    </row>
    <row r="22" spans="1:2">
      <c r="A22" s="36" t="s">
        <v>128</v>
      </c>
      <c r="B22" s="56">
        <v>3494.9500000000003</v>
      </c>
    </row>
    <row r="23" spans="1:2">
      <c r="A23" s="36" t="s">
        <v>164</v>
      </c>
      <c r="B23" s="56">
        <v>2016.4599999999998</v>
      </c>
    </row>
    <row r="24" spans="1:2">
      <c r="A24" s="36" t="s">
        <v>127</v>
      </c>
      <c r="B24" s="56">
        <v>219386.71000000002</v>
      </c>
    </row>
    <row r="25" spans="1:2">
      <c r="A25" s="54" t="s">
        <v>144</v>
      </c>
      <c r="B25" s="56">
        <v>5131.3600000000006</v>
      </c>
    </row>
    <row r="26" spans="1:2">
      <c r="A26" s="36" t="s">
        <v>165</v>
      </c>
      <c r="B26" s="56">
        <v>5131.3600000000006</v>
      </c>
    </row>
    <row r="27" spans="1:2">
      <c r="A27" s="54" t="s">
        <v>120</v>
      </c>
      <c r="B27" s="56">
        <v>362344.53</v>
      </c>
    </row>
    <row r="28" spans="1:2">
      <c r="A28" s="36" t="s">
        <v>122</v>
      </c>
      <c r="B28" s="56">
        <v>6943.4600000000009</v>
      </c>
    </row>
    <row r="29" spans="1:2">
      <c r="A29" s="36" t="s">
        <v>166</v>
      </c>
      <c r="B29" s="56">
        <v>633.23</v>
      </c>
    </row>
    <row r="30" spans="1:2">
      <c r="A30" s="36" t="s">
        <v>167</v>
      </c>
      <c r="B30" s="56">
        <v>1879.6200000000001</v>
      </c>
    </row>
    <row r="31" spans="1:2">
      <c r="A31" s="36" t="s">
        <v>168</v>
      </c>
      <c r="B31" s="56">
        <v>37103.729999999996</v>
      </c>
    </row>
    <row r="32" spans="1:2">
      <c r="A32" s="36" t="s">
        <v>169</v>
      </c>
      <c r="B32" s="56">
        <v>315784.49000000005</v>
      </c>
    </row>
    <row r="33" spans="1:2">
      <c r="A33" s="54" t="s">
        <v>170</v>
      </c>
      <c r="B33" s="56">
        <v>15756013.860000005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0BF3-203F-4E7A-BBDF-96CC98A54BE6}">
  <dimension ref="A3:P83"/>
  <sheetViews>
    <sheetView workbookViewId="0">
      <selection activeCell="D17" sqref="D17"/>
    </sheetView>
  </sheetViews>
  <sheetFormatPr defaultRowHeight="14.45"/>
  <cols>
    <col min="1" max="1" width="53.7109375" bestFit="1" customWidth="1"/>
    <col min="2" max="2" width="30.28515625" bestFit="1" customWidth="1"/>
    <col min="3" max="5" width="21.85546875" bestFit="1" customWidth="1"/>
    <col min="9" max="9" width="12.5703125" bestFit="1" customWidth="1"/>
    <col min="10" max="10" width="10.140625" bestFit="1" customWidth="1"/>
    <col min="12" max="12" width="12.140625" customWidth="1"/>
  </cols>
  <sheetData>
    <row r="3" spans="1:16">
      <c r="A3" s="47" t="s">
        <v>171</v>
      </c>
      <c r="B3" t="s">
        <v>172</v>
      </c>
    </row>
    <row r="4" spans="1:16">
      <c r="A4" s="54" t="s">
        <v>115</v>
      </c>
      <c r="B4" s="165">
        <v>12305591.440000003</v>
      </c>
    </row>
    <row r="5" spans="1:16">
      <c r="A5" s="36" t="s">
        <v>115</v>
      </c>
      <c r="B5" s="165">
        <v>12305591.440000003</v>
      </c>
    </row>
    <row r="6" spans="1:16">
      <c r="A6" s="164" t="s">
        <v>155</v>
      </c>
      <c r="B6" s="165">
        <v>5703379.7700000014</v>
      </c>
    </row>
    <row r="7" spans="1:16">
      <c r="A7" s="164" t="s">
        <v>159</v>
      </c>
      <c r="B7" s="165">
        <v>6602211.6700000009</v>
      </c>
    </row>
    <row r="8" spans="1:16">
      <c r="A8" s="166" t="s">
        <v>173</v>
      </c>
      <c r="B8" s="165">
        <v>6595096.120000001</v>
      </c>
      <c r="C8" s="171" t="s">
        <v>174</v>
      </c>
      <c r="D8" s="172">
        <v>6596358.0600000005</v>
      </c>
    </row>
    <row r="9" spans="1:16">
      <c r="A9" s="166" t="s">
        <v>156</v>
      </c>
      <c r="B9" s="165">
        <v>7115.55</v>
      </c>
      <c r="C9" s="171" t="s">
        <v>175</v>
      </c>
      <c r="D9" s="173">
        <v>6595096.120000001</v>
      </c>
    </row>
    <row r="10" spans="1:16">
      <c r="A10" s="54" t="s">
        <v>153</v>
      </c>
      <c r="B10" s="165">
        <v>86321.549999999988</v>
      </c>
      <c r="C10" s="171" t="s">
        <v>176</v>
      </c>
      <c r="D10" s="174">
        <v>1261.9399999994785</v>
      </c>
    </row>
    <row r="11" spans="1:16">
      <c r="A11" s="36" t="s">
        <v>154</v>
      </c>
      <c r="B11" s="165">
        <v>25851.699999999997</v>
      </c>
    </row>
    <row r="12" spans="1:16">
      <c r="A12" s="164" t="s">
        <v>155</v>
      </c>
      <c r="B12" s="165">
        <v>24620.529999999995</v>
      </c>
      <c r="C12" s="175" t="s">
        <v>177</v>
      </c>
      <c r="D12" s="175" t="s">
        <v>178</v>
      </c>
      <c r="E12" s="175" t="s">
        <v>179</v>
      </c>
      <c r="F12" s="175" t="s">
        <v>180</v>
      </c>
      <c r="G12" s="175" t="s">
        <v>181</v>
      </c>
      <c r="H12" s="175" t="s">
        <v>182</v>
      </c>
      <c r="I12" s="176" t="s">
        <v>183</v>
      </c>
      <c r="J12" s="175" t="s">
        <v>184</v>
      </c>
      <c r="K12" s="175" t="s">
        <v>185</v>
      </c>
      <c r="L12" s="175" t="s">
        <v>186</v>
      </c>
      <c r="M12" s="175" t="s">
        <v>187</v>
      </c>
      <c r="N12" s="175" t="s">
        <v>188</v>
      </c>
      <c r="O12" s="175" t="s">
        <v>189</v>
      </c>
      <c r="P12" s="175" t="s">
        <v>190</v>
      </c>
    </row>
    <row r="13" spans="1:16">
      <c r="A13" s="164" t="s">
        <v>159</v>
      </c>
      <c r="B13" s="165">
        <v>1231.17</v>
      </c>
      <c r="C13" s="177" t="s">
        <v>191</v>
      </c>
      <c r="D13" s="177" t="s">
        <v>115</v>
      </c>
      <c r="E13" s="177" t="s">
        <v>192</v>
      </c>
      <c r="F13" s="177" t="s">
        <v>193</v>
      </c>
      <c r="G13" s="178">
        <v>43901</v>
      </c>
      <c r="H13" s="177" t="s">
        <v>194</v>
      </c>
      <c r="I13" s="179">
        <v>1261.94</v>
      </c>
      <c r="J13" s="177" t="s">
        <v>195</v>
      </c>
      <c r="K13" s="177" t="s">
        <v>196</v>
      </c>
      <c r="L13" s="177" t="s">
        <v>197</v>
      </c>
      <c r="M13" s="180">
        <v>43891</v>
      </c>
      <c r="N13" s="177" t="s">
        <v>198</v>
      </c>
      <c r="O13" s="177"/>
      <c r="P13" s="177"/>
    </row>
    <row r="14" spans="1:16">
      <c r="A14" s="166" t="s">
        <v>173</v>
      </c>
      <c r="B14" s="165">
        <v>1231.17</v>
      </c>
    </row>
    <row r="15" spans="1:16">
      <c r="A15" s="36" t="s">
        <v>160</v>
      </c>
      <c r="B15" s="165">
        <v>47802.13</v>
      </c>
    </row>
    <row r="16" spans="1:16">
      <c r="A16" s="164" t="s">
        <v>155</v>
      </c>
      <c r="B16" s="165">
        <v>43932.639999999999</v>
      </c>
    </row>
    <row r="17" spans="1:2">
      <c r="A17" s="164" t="s">
        <v>159</v>
      </c>
      <c r="B17" s="165">
        <v>3869.49</v>
      </c>
    </row>
    <row r="18" spans="1:2">
      <c r="A18" s="166" t="s">
        <v>173</v>
      </c>
      <c r="B18" s="165">
        <v>3869.49</v>
      </c>
    </row>
    <row r="19" spans="1:2">
      <c r="A19" s="36" t="s">
        <v>161</v>
      </c>
      <c r="B19" s="165">
        <v>5378.4000000000005</v>
      </c>
    </row>
    <row r="20" spans="1:2">
      <c r="A20" s="164" t="s">
        <v>155</v>
      </c>
      <c r="B20" s="165">
        <v>4651.1400000000003</v>
      </c>
    </row>
    <row r="21" spans="1:2">
      <c r="A21" s="164" t="s">
        <v>159</v>
      </c>
      <c r="B21" s="165">
        <v>727.26</v>
      </c>
    </row>
    <row r="22" spans="1:2">
      <c r="A22" s="166" t="s">
        <v>173</v>
      </c>
      <c r="B22" s="165">
        <v>727.26</v>
      </c>
    </row>
    <row r="23" spans="1:2">
      <c r="A23" s="36" t="s">
        <v>141</v>
      </c>
      <c r="B23" s="165">
        <v>6766.1</v>
      </c>
    </row>
    <row r="24" spans="1:2">
      <c r="A24" s="164" t="s">
        <v>155</v>
      </c>
      <c r="B24" s="165">
        <v>3602.06</v>
      </c>
    </row>
    <row r="25" spans="1:2">
      <c r="A25" s="164" t="s">
        <v>159</v>
      </c>
      <c r="B25" s="165">
        <v>3164.04</v>
      </c>
    </row>
    <row r="26" spans="1:2">
      <c r="A26" s="166" t="s">
        <v>173</v>
      </c>
      <c r="B26" s="165">
        <v>3164.04</v>
      </c>
    </row>
    <row r="27" spans="1:2">
      <c r="A27" s="36" t="s">
        <v>138</v>
      </c>
      <c r="B27" s="165">
        <v>523.21999999999991</v>
      </c>
    </row>
    <row r="28" spans="1:2">
      <c r="A28" s="164" t="s">
        <v>159</v>
      </c>
      <c r="B28" s="165">
        <v>523.21999999999991</v>
      </c>
    </row>
    <row r="29" spans="1:2">
      <c r="A29" s="166" t="s">
        <v>173</v>
      </c>
      <c r="B29" s="165">
        <v>523.21999999999991</v>
      </c>
    </row>
    <row r="30" spans="1:2">
      <c r="A30" s="54" t="s">
        <v>125</v>
      </c>
      <c r="B30" s="165">
        <v>13977600.459999997</v>
      </c>
    </row>
    <row r="31" spans="1:2">
      <c r="A31" s="36" t="s">
        <v>131</v>
      </c>
      <c r="B31" s="165">
        <v>41061.240000000005</v>
      </c>
    </row>
    <row r="32" spans="1:2">
      <c r="A32" s="164" t="s">
        <v>155</v>
      </c>
      <c r="B32" s="165">
        <v>35294.640000000007</v>
      </c>
    </row>
    <row r="33" spans="1:6">
      <c r="A33" s="164" t="s">
        <v>159</v>
      </c>
      <c r="B33" s="165">
        <v>5766.6</v>
      </c>
    </row>
    <row r="34" spans="1:6">
      <c r="A34" s="166" t="s">
        <v>173</v>
      </c>
      <c r="B34" s="165">
        <v>5766.6</v>
      </c>
    </row>
    <row r="35" spans="1:6">
      <c r="A35" s="36" t="s">
        <v>162</v>
      </c>
      <c r="B35" s="165">
        <v>0</v>
      </c>
    </row>
    <row r="36" spans="1:6">
      <c r="A36" s="164" t="s">
        <v>155</v>
      </c>
      <c r="B36" s="165">
        <v>0</v>
      </c>
    </row>
    <row r="37" spans="1:6">
      <c r="A37" s="36" t="s">
        <v>163</v>
      </c>
      <c r="B37" s="165">
        <v>13569332.279999997</v>
      </c>
    </row>
    <row r="38" spans="1:6">
      <c r="A38" s="164" t="s">
        <v>155</v>
      </c>
      <c r="B38" s="165">
        <v>4491164.4299999978</v>
      </c>
    </row>
    <row r="39" spans="1:6">
      <c r="A39" s="164" t="s">
        <v>159</v>
      </c>
      <c r="B39" s="165">
        <v>9078167.8499999996</v>
      </c>
    </row>
    <row r="40" spans="1:6">
      <c r="A40" s="166" t="s">
        <v>173</v>
      </c>
      <c r="B40" s="169">
        <v>7723176.1900000004</v>
      </c>
      <c r="C40" s="171" t="s">
        <v>174</v>
      </c>
      <c r="D40" s="172">
        <v>7739473.5600000005</v>
      </c>
      <c r="F40" s="170"/>
    </row>
    <row r="41" spans="1:6">
      <c r="A41" s="166" t="s">
        <v>156</v>
      </c>
      <c r="B41" s="165">
        <v>1354991.6599999997</v>
      </c>
      <c r="C41" s="171" t="s">
        <v>175</v>
      </c>
      <c r="D41" s="173">
        <v>7723176.1900000004</v>
      </c>
    </row>
    <row r="42" spans="1:6">
      <c r="A42" s="36" t="s">
        <v>130</v>
      </c>
      <c r="B42" s="165">
        <v>121191.67999999998</v>
      </c>
      <c r="C42" s="171" t="s">
        <v>176</v>
      </c>
      <c r="D42" s="174">
        <f>D40-D41</f>
        <v>16297.370000000112</v>
      </c>
    </row>
    <row r="43" spans="1:6">
      <c r="A43" s="164" t="s">
        <v>155</v>
      </c>
      <c r="B43" s="165">
        <v>19708.130000000005</v>
      </c>
    </row>
    <row r="44" spans="1:6">
      <c r="A44" s="164" t="s">
        <v>159</v>
      </c>
      <c r="B44" s="165">
        <v>101483.54999999997</v>
      </c>
    </row>
    <row r="45" spans="1:6">
      <c r="A45" s="166" t="s">
        <v>173</v>
      </c>
      <c r="B45" s="165">
        <v>99901.019999999975</v>
      </c>
    </row>
    <row r="46" spans="1:6">
      <c r="A46" s="166" t="s">
        <v>156</v>
      </c>
      <c r="B46" s="165">
        <v>1582.53</v>
      </c>
    </row>
    <row r="47" spans="1:6">
      <c r="A47" s="36" t="s">
        <v>128</v>
      </c>
      <c r="B47" s="165">
        <v>3494.9500000000003</v>
      </c>
    </row>
    <row r="48" spans="1:6">
      <c r="A48" s="164" t="s">
        <v>155</v>
      </c>
      <c r="B48" s="165">
        <v>3494.9500000000003</v>
      </c>
    </row>
    <row r="49" spans="1:2">
      <c r="A49" s="36" t="s">
        <v>164</v>
      </c>
      <c r="B49" s="165">
        <v>2016.4599999999998</v>
      </c>
    </row>
    <row r="50" spans="1:2">
      <c r="A50" s="164" t="s">
        <v>155</v>
      </c>
      <c r="B50" s="165">
        <v>1544.85</v>
      </c>
    </row>
    <row r="51" spans="1:2">
      <c r="A51" s="164" t="s">
        <v>159</v>
      </c>
      <c r="B51" s="165">
        <v>471.60999999999996</v>
      </c>
    </row>
    <row r="52" spans="1:2">
      <c r="A52" s="166" t="s">
        <v>173</v>
      </c>
      <c r="B52" s="165">
        <v>471.60999999999996</v>
      </c>
    </row>
    <row r="53" spans="1:2">
      <c r="A53" s="36" t="s">
        <v>127</v>
      </c>
      <c r="B53" s="165">
        <v>240503.85</v>
      </c>
    </row>
    <row r="54" spans="1:2">
      <c r="A54" s="164" t="s">
        <v>155</v>
      </c>
      <c r="B54" s="165">
        <v>143484.12</v>
      </c>
    </row>
    <row r="55" spans="1:2">
      <c r="A55" s="164" t="s">
        <v>159</v>
      </c>
      <c r="B55" s="165">
        <v>97019.73000000001</v>
      </c>
    </row>
    <row r="56" spans="1:2">
      <c r="A56" s="166" t="s">
        <v>173</v>
      </c>
      <c r="B56" s="165">
        <v>90162.13</v>
      </c>
    </row>
    <row r="57" spans="1:2">
      <c r="A57" s="166" t="s">
        <v>156</v>
      </c>
      <c r="B57" s="165">
        <v>6857.6</v>
      </c>
    </row>
    <row r="58" spans="1:2">
      <c r="A58" s="54" t="s">
        <v>144</v>
      </c>
      <c r="B58" s="165">
        <v>5131.3599999999997</v>
      </c>
    </row>
    <row r="59" spans="1:2">
      <c r="A59" s="36" t="s">
        <v>165</v>
      </c>
      <c r="B59" s="165">
        <v>5131.3599999999997</v>
      </c>
    </row>
    <row r="60" spans="1:2">
      <c r="A60" s="164" t="s">
        <v>155</v>
      </c>
      <c r="B60" s="165">
        <v>4288.91</v>
      </c>
    </row>
    <row r="61" spans="1:2">
      <c r="A61" s="164" t="s">
        <v>159</v>
      </c>
      <c r="B61" s="165">
        <v>842.45</v>
      </c>
    </row>
    <row r="62" spans="1:2">
      <c r="A62" s="166" t="s">
        <v>173</v>
      </c>
      <c r="B62" s="165">
        <v>842.45</v>
      </c>
    </row>
    <row r="63" spans="1:2">
      <c r="A63" s="54" t="s">
        <v>120</v>
      </c>
      <c r="B63" s="165">
        <v>869287.29</v>
      </c>
    </row>
    <row r="64" spans="1:2">
      <c r="A64" s="36" t="s">
        <v>122</v>
      </c>
      <c r="B64" s="165">
        <v>21492.21</v>
      </c>
    </row>
    <row r="65" spans="1:12">
      <c r="A65" s="164" t="s">
        <v>155</v>
      </c>
      <c r="B65" s="165">
        <v>6441.2900000000009</v>
      </c>
    </row>
    <row r="66" spans="1:12">
      <c r="A66" s="164" t="s">
        <v>159</v>
      </c>
      <c r="B66" s="165">
        <v>15050.92</v>
      </c>
    </row>
    <row r="67" spans="1:12">
      <c r="A67" s="166" t="s">
        <v>173</v>
      </c>
      <c r="B67" s="165">
        <v>15050.92</v>
      </c>
    </row>
    <row r="68" spans="1:12">
      <c r="A68" s="36" t="s">
        <v>166</v>
      </c>
      <c r="B68" s="165">
        <v>0</v>
      </c>
    </row>
    <row r="69" spans="1:12">
      <c r="A69" s="164" t="s">
        <v>155</v>
      </c>
      <c r="B69" s="165">
        <v>0</v>
      </c>
    </row>
    <row r="70" spans="1:12">
      <c r="A70" s="36" t="s">
        <v>167</v>
      </c>
      <c r="B70" s="165">
        <v>15449.619999999999</v>
      </c>
    </row>
    <row r="71" spans="1:12">
      <c r="A71" s="164" t="s">
        <v>155</v>
      </c>
      <c r="B71" s="165">
        <v>1509.47</v>
      </c>
    </row>
    <row r="72" spans="1:12">
      <c r="A72" s="164" t="s">
        <v>159</v>
      </c>
      <c r="B72" s="165">
        <v>13940.15</v>
      </c>
    </row>
    <row r="73" spans="1:12">
      <c r="A73" s="166" t="s">
        <v>173</v>
      </c>
      <c r="B73" s="165">
        <v>13940.15</v>
      </c>
    </row>
    <row r="74" spans="1:12">
      <c r="A74" s="36" t="s">
        <v>168</v>
      </c>
      <c r="B74" s="165">
        <v>467716.23000000004</v>
      </c>
    </row>
    <row r="75" spans="1:12">
      <c r="A75" s="164" t="s">
        <v>155</v>
      </c>
      <c r="B75" s="165">
        <v>30812.21</v>
      </c>
    </row>
    <row r="76" spans="1:12">
      <c r="A76" s="164" t="s">
        <v>159</v>
      </c>
      <c r="B76" s="165">
        <v>436904.02</v>
      </c>
    </row>
    <row r="77" spans="1:12">
      <c r="A77" s="166" t="s">
        <v>173</v>
      </c>
      <c r="B77" s="165">
        <v>436904.02</v>
      </c>
      <c r="I77" s="167"/>
      <c r="J77" s="167"/>
      <c r="L77" s="168"/>
    </row>
    <row r="78" spans="1:12">
      <c r="A78" s="36" t="s">
        <v>169</v>
      </c>
      <c r="B78" s="165">
        <v>364629.23000000004</v>
      </c>
      <c r="I78" s="165"/>
    </row>
    <row r="79" spans="1:12">
      <c r="A79" s="164" t="s">
        <v>155</v>
      </c>
      <c r="B79" s="165">
        <v>313688.72000000003</v>
      </c>
    </row>
    <row r="80" spans="1:12">
      <c r="A80" s="164" t="s">
        <v>159</v>
      </c>
      <c r="B80" s="165">
        <v>50940.51</v>
      </c>
    </row>
    <row r="81" spans="1:2">
      <c r="A81" s="166" t="s">
        <v>173</v>
      </c>
      <c r="B81" s="165">
        <v>2095.77</v>
      </c>
    </row>
    <row r="82" spans="1:2">
      <c r="A82" s="166" t="s">
        <v>156</v>
      </c>
      <c r="B82" s="165">
        <v>48844.740000000005</v>
      </c>
    </row>
    <row r="83" spans="1:2">
      <c r="A83" s="54" t="s">
        <v>170</v>
      </c>
      <c r="B83" s="165">
        <v>27243932.100000001</v>
      </c>
    </row>
  </sheetData>
  <hyperlinks>
    <hyperlink ref="J13" r:id="rId2" xr:uid="{F96E18BF-D6C1-47D8-AFEC-AE51D915C045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20FF-91B0-469A-A47E-3C0BA84708D6}">
  <dimension ref="A2:P473"/>
  <sheetViews>
    <sheetView topLeftCell="A211" zoomScale="85" zoomScaleNormal="85" workbookViewId="0">
      <selection activeCell="O270" sqref="O173:O270"/>
    </sheetView>
  </sheetViews>
  <sheetFormatPr defaultRowHeight="14.45"/>
  <cols>
    <col min="1" max="1" width="12.28515625" bestFit="1" customWidth="1"/>
    <col min="2" max="2" width="32.7109375" bestFit="1" customWidth="1"/>
    <col min="3" max="3" width="15.140625" customWidth="1"/>
    <col min="4" max="4" width="48.7109375" customWidth="1"/>
    <col min="5" max="5" width="60.5703125" customWidth="1"/>
    <col min="6" max="6" width="17.7109375" customWidth="1"/>
    <col min="7" max="7" width="22.140625" customWidth="1"/>
    <col min="8" max="8" width="13.28515625" customWidth="1"/>
    <col min="9" max="9" width="19.28515625" customWidth="1"/>
    <col min="10" max="10" width="32.28515625" customWidth="1"/>
    <col min="11" max="11" width="23.140625" customWidth="1"/>
    <col min="13" max="13" width="17.5703125" customWidth="1"/>
    <col min="14" max="14" width="18.42578125" customWidth="1"/>
    <col min="15" max="15" width="14.5703125" bestFit="1" customWidth="1"/>
    <col min="16" max="16" width="14.140625" bestFit="1" customWidth="1"/>
  </cols>
  <sheetData>
    <row r="2" spans="1:16">
      <c r="D2" s="55" t="s">
        <v>199</v>
      </c>
      <c r="E2" s="55" t="s">
        <v>200</v>
      </c>
    </row>
    <row r="3" spans="1:16">
      <c r="A3" t="s">
        <v>201</v>
      </c>
      <c r="B3" t="s">
        <v>202</v>
      </c>
      <c r="C3" t="s">
        <v>203</v>
      </c>
      <c r="D3" t="s">
        <v>204</v>
      </c>
      <c r="E3" t="s">
        <v>205</v>
      </c>
      <c r="F3" t="s">
        <v>206</v>
      </c>
      <c r="G3" t="s">
        <v>207</v>
      </c>
      <c r="H3" t="s">
        <v>208</v>
      </c>
      <c r="I3" t="s">
        <v>209</v>
      </c>
      <c r="J3" t="s">
        <v>210</v>
      </c>
      <c r="K3" t="s">
        <v>211</v>
      </c>
      <c r="L3" t="s">
        <v>212</v>
      </c>
      <c r="M3" t="s">
        <v>213</v>
      </c>
      <c r="N3" t="s">
        <v>214</v>
      </c>
      <c r="O3" t="s">
        <v>215</v>
      </c>
      <c r="P3" t="s">
        <v>113</v>
      </c>
    </row>
    <row r="4" spans="1:16" hidden="1">
      <c r="B4" t="s">
        <v>216</v>
      </c>
      <c r="C4" t="s">
        <v>115</v>
      </c>
      <c r="D4" t="str">
        <f>VLOOKUP(Drawdown_Report[[#This Row],[Activity Number]],'Activity Info.'!$A$2:$B$26,2,TRUE)</f>
        <v>Administration</v>
      </c>
      <c r="E4" t="s">
        <v>217</v>
      </c>
      <c r="F4">
        <v>418790</v>
      </c>
      <c r="G4">
        <v>2</v>
      </c>
      <c r="H4" t="s">
        <v>218</v>
      </c>
      <c r="I4" s="48">
        <v>43504</v>
      </c>
      <c r="J4" s="48">
        <v>43504.885185185201</v>
      </c>
      <c r="K4" s="163">
        <v>43508</v>
      </c>
      <c r="L4" s="48"/>
      <c r="M4" s="49">
        <v>0</v>
      </c>
      <c r="N4" s="49">
        <v>0</v>
      </c>
      <c r="O4" s="49">
        <v>35925.879999999997</v>
      </c>
      <c r="P4" s="49">
        <v>35925.879999999997</v>
      </c>
    </row>
    <row r="5" spans="1:16" hidden="1">
      <c r="B5" t="s">
        <v>216</v>
      </c>
      <c r="C5" t="s">
        <v>115</v>
      </c>
      <c r="D5" t="str">
        <f>VLOOKUP(Drawdown_Report[[#This Row],[Activity Number]],'Activity Info.'!$A$2:$B$26,2,TRUE)</f>
        <v>Administration</v>
      </c>
      <c r="E5" t="s">
        <v>217</v>
      </c>
      <c r="F5">
        <v>425552</v>
      </c>
      <c r="G5">
        <v>1</v>
      </c>
      <c r="H5" t="s">
        <v>219</v>
      </c>
      <c r="I5" s="48">
        <v>43559</v>
      </c>
      <c r="J5" s="163"/>
      <c r="K5" s="48"/>
      <c r="L5" s="48"/>
      <c r="M5" s="49">
        <v>600</v>
      </c>
      <c r="N5" s="49">
        <v>0</v>
      </c>
      <c r="O5" s="49">
        <v>0</v>
      </c>
      <c r="P5" s="49">
        <v>600</v>
      </c>
    </row>
    <row r="6" spans="1:16" hidden="1">
      <c r="B6" t="s">
        <v>216</v>
      </c>
      <c r="C6" t="s">
        <v>115</v>
      </c>
      <c r="D6" t="str">
        <f>VLOOKUP(Drawdown_Report[[#This Row],[Activity Number]],'Activity Info.'!$A$2:$B$26,2,TRUE)</f>
        <v>Administration</v>
      </c>
      <c r="E6" t="s">
        <v>217</v>
      </c>
      <c r="F6">
        <v>425557</v>
      </c>
      <c r="G6">
        <v>1</v>
      </c>
      <c r="H6" t="s">
        <v>218</v>
      </c>
      <c r="I6" s="48">
        <v>43559</v>
      </c>
      <c r="J6" s="48">
        <v>43559.668842592597</v>
      </c>
      <c r="K6" s="163">
        <v>43560</v>
      </c>
      <c r="L6" s="48"/>
      <c r="M6" s="49">
        <v>0</v>
      </c>
      <c r="N6" s="49">
        <v>0</v>
      </c>
      <c r="O6" s="49">
        <v>600</v>
      </c>
      <c r="P6" s="49">
        <v>600</v>
      </c>
    </row>
    <row r="7" spans="1:16" hidden="1">
      <c r="B7" t="s">
        <v>216</v>
      </c>
      <c r="C7" t="s">
        <v>115</v>
      </c>
      <c r="D7" t="str">
        <f>VLOOKUP(Drawdown_Report[[#This Row],[Activity Number]],'Activity Info.'!$A$2:$B$26,2,TRUE)</f>
        <v>Administration</v>
      </c>
      <c r="E7" t="s">
        <v>217</v>
      </c>
      <c r="F7">
        <v>426273</v>
      </c>
      <c r="G7">
        <v>1</v>
      </c>
      <c r="H7" t="s">
        <v>218</v>
      </c>
      <c r="I7" s="48">
        <v>43565</v>
      </c>
      <c r="J7" s="48">
        <v>43565.408171296302</v>
      </c>
      <c r="K7" s="163">
        <v>43566</v>
      </c>
      <c r="L7" s="48"/>
      <c r="M7" s="49">
        <v>0</v>
      </c>
      <c r="N7" s="49">
        <v>0</v>
      </c>
      <c r="O7" s="49">
        <v>18497.5</v>
      </c>
      <c r="P7" s="49">
        <v>18497.5</v>
      </c>
    </row>
    <row r="8" spans="1:16" hidden="1">
      <c r="B8" t="s">
        <v>216</v>
      </c>
      <c r="C8" t="s">
        <v>115</v>
      </c>
      <c r="D8" t="str">
        <f>VLOOKUP(Drawdown_Report[[#This Row],[Activity Number]],'Activity Info.'!$A$2:$B$26,2,TRUE)</f>
        <v>Administration</v>
      </c>
      <c r="E8" t="s">
        <v>217</v>
      </c>
      <c r="F8">
        <v>428728</v>
      </c>
      <c r="G8">
        <v>6</v>
      </c>
      <c r="H8" t="s">
        <v>218</v>
      </c>
      <c r="I8" s="48">
        <v>43581</v>
      </c>
      <c r="J8" s="48">
        <v>43581.528726851902</v>
      </c>
      <c r="K8" s="163">
        <v>43582</v>
      </c>
      <c r="L8" s="48"/>
      <c r="M8" s="49">
        <v>0</v>
      </c>
      <c r="N8" s="49">
        <v>0</v>
      </c>
      <c r="O8" s="49">
        <v>45594.35</v>
      </c>
      <c r="P8" s="49">
        <v>45594.35</v>
      </c>
    </row>
    <row r="9" spans="1:16" hidden="1">
      <c r="B9" t="s">
        <v>216</v>
      </c>
      <c r="C9" t="s">
        <v>115</v>
      </c>
      <c r="D9" t="str">
        <f>VLOOKUP(Drawdown_Report[[#This Row],[Activity Number]],'Activity Info.'!$A$2:$B$26,2,TRUE)</f>
        <v>Administration</v>
      </c>
      <c r="E9" t="s">
        <v>217</v>
      </c>
      <c r="F9">
        <v>429212</v>
      </c>
      <c r="G9">
        <v>1</v>
      </c>
      <c r="H9" t="s">
        <v>218</v>
      </c>
      <c r="I9" s="48">
        <v>43585</v>
      </c>
      <c r="J9" s="48">
        <v>43585.698252314804</v>
      </c>
      <c r="K9" s="163">
        <v>43586</v>
      </c>
      <c r="L9" s="48"/>
      <c r="M9" s="49">
        <v>0</v>
      </c>
      <c r="N9" s="49">
        <v>0</v>
      </c>
      <c r="O9" s="49">
        <v>18055</v>
      </c>
      <c r="P9" s="49">
        <v>18055</v>
      </c>
    </row>
    <row r="10" spans="1:16" hidden="1">
      <c r="B10" t="s">
        <v>216</v>
      </c>
      <c r="C10" t="s">
        <v>115</v>
      </c>
      <c r="D10" t="str">
        <f>VLOOKUP(Drawdown_Report[[#This Row],[Activity Number]],'Activity Info.'!$A$2:$B$26,2,TRUE)</f>
        <v>Administration</v>
      </c>
      <c r="E10" t="s">
        <v>217</v>
      </c>
      <c r="F10">
        <v>429219</v>
      </c>
      <c r="G10">
        <v>2</v>
      </c>
      <c r="H10" t="s">
        <v>218</v>
      </c>
      <c r="I10" s="48">
        <v>43585</v>
      </c>
      <c r="J10" s="48">
        <v>43585.699351851901</v>
      </c>
      <c r="K10" s="163">
        <v>43586</v>
      </c>
      <c r="L10" s="48"/>
      <c r="M10" s="49">
        <v>0</v>
      </c>
      <c r="N10" s="49">
        <v>0</v>
      </c>
      <c r="O10" s="49">
        <v>46683.87</v>
      </c>
      <c r="P10" s="49">
        <v>46683.87</v>
      </c>
    </row>
    <row r="11" spans="1:16" hidden="1">
      <c r="B11" t="s">
        <v>216</v>
      </c>
      <c r="C11" t="s">
        <v>115</v>
      </c>
      <c r="D11" t="str">
        <f>VLOOKUP(Drawdown_Report[[#This Row],[Activity Number]],'Activity Info.'!$A$2:$B$26,2,TRUE)</f>
        <v>Administration</v>
      </c>
      <c r="E11" t="s">
        <v>217</v>
      </c>
      <c r="F11">
        <v>429398</v>
      </c>
      <c r="G11">
        <v>2</v>
      </c>
      <c r="H11" t="s">
        <v>218</v>
      </c>
      <c r="I11" s="48">
        <v>43586</v>
      </c>
      <c r="J11" s="48">
        <v>43586.651770833298</v>
      </c>
      <c r="K11" s="163">
        <v>43587</v>
      </c>
      <c r="L11" s="48"/>
      <c r="M11" s="49">
        <v>0</v>
      </c>
      <c r="N11" s="49">
        <v>0</v>
      </c>
      <c r="O11" s="49">
        <v>46032.57</v>
      </c>
      <c r="P11" s="49">
        <v>46032.57</v>
      </c>
    </row>
    <row r="12" spans="1:16" hidden="1">
      <c r="B12" t="s">
        <v>216</v>
      </c>
      <c r="C12" t="s">
        <v>115</v>
      </c>
      <c r="D12" t="str">
        <f>VLOOKUP(Drawdown_Report[[#This Row],[Activity Number]],'Activity Info.'!$A$2:$B$26,2,TRUE)</f>
        <v>Administration</v>
      </c>
      <c r="E12" t="s">
        <v>217</v>
      </c>
      <c r="F12">
        <v>431232</v>
      </c>
      <c r="G12">
        <v>8</v>
      </c>
      <c r="H12" t="s">
        <v>218</v>
      </c>
      <c r="I12" s="48">
        <v>43601</v>
      </c>
      <c r="J12" s="48">
        <v>43601.620914351799</v>
      </c>
      <c r="K12" s="163">
        <v>43602</v>
      </c>
      <c r="L12" s="48"/>
      <c r="M12" s="49">
        <v>0</v>
      </c>
      <c r="N12" s="49">
        <v>0</v>
      </c>
      <c r="O12" s="49">
        <v>38661.22</v>
      </c>
      <c r="P12" s="49">
        <v>38661.22</v>
      </c>
    </row>
    <row r="13" spans="1:16" hidden="1">
      <c r="B13" t="s">
        <v>216</v>
      </c>
      <c r="C13" t="s">
        <v>115</v>
      </c>
      <c r="D13" t="str">
        <f>VLOOKUP(Drawdown_Report[[#This Row],[Activity Number]],'Activity Info.'!$A$2:$B$26,2,TRUE)</f>
        <v>Administration</v>
      </c>
      <c r="E13" t="s">
        <v>217</v>
      </c>
      <c r="F13">
        <v>432734</v>
      </c>
      <c r="G13">
        <v>1</v>
      </c>
      <c r="H13" t="s">
        <v>218</v>
      </c>
      <c r="I13" s="48">
        <v>43614</v>
      </c>
      <c r="J13" s="48">
        <v>43614.429259259297</v>
      </c>
      <c r="K13" s="163">
        <v>43615</v>
      </c>
      <c r="L13" s="48"/>
      <c r="M13" s="49">
        <v>0</v>
      </c>
      <c r="N13" s="49">
        <v>0</v>
      </c>
      <c r="O13" s="49">
        <v>8550</v>
      </c>
      <c r="P13" s="49">
        <v>8550</v>
      </c>
    </row>
    <row r="14" spans="1:16" hidden="1">
      <c r="B14" t="s">
        <v>216</v>
      </c>
      <c r="C14" t="s">
        <v>115</v>
      </c>
      <c r="D14" t="str">
        <f>VLOOKUP(Drawdown_Report[[#This Row],[Activity Number]],'Activity Info.'!$A$2:$B$26,2,TRUE)</f>
        <v>Administration</v>
      </c>
      <c r="E14" t="s">
        <v>217</v>
      </c>
      <c r="F14">
        <v>433993</v>
      </c>
      <c r="G14">
        <v>1</v>
      </c>
      <c r="H14" t="s">
        <v>218</v>
      </c>
      <c r="I14" s="48">
        <v>43626</v>
      </c>
      <c r="J14" s="48">
        <v>43626.607777777797</v>
      </c>
      <c r="K14" s="163">
        <v>43627</v>
      </c>
      <c r="L14" s="48"/>
      <c r="M14" s="49">
        <v>0</v>
      </c>
      <c r="N14" s="49">
        <v>0</v>
      </c>
      <c r="O14" s="49">
        <v>2802.27</v>
      </c>
      <c r="P14" s="49">
        <v>2802.27</v>
      </c>
    </row>
    <row r="15" spans="1:16" hidden="1">
      <c r="B15" t="s">
        <v>216</v>
      </c>
      <c r="C15" t="s">
        <v>115</v>
      </c>
      <c r="D15" t="str">
        <f>VLOOKUP(Drawdown_Report[[#This Row],[Activity Number]],'Activity Info.'!$A$2:$B$26,2,TRUE)</f>
        <v>Administration</v>
      </c>
      <c r="E15" t="s">
        <v>217</v>
      </c>
      <c r="F15">
        <v>433996</v>
      </c>
      <c r="G15">
        <v>1</v>
      </c>
      <c r="H15" t="s">
        <v>218</v>
      </c>
      <c r="I15" s="48">
        <v>43626</v>
      </c>
      <c r="J15" s="48">
        <v>43626.610266203701</v>
      </c>
      <c r="K15" s="163">
        <v>43627</v>
      </c>
      <c r="L15" s="48"/>
      <c r="M15" s="49">
        <v>0</v>
      </c>
      <c r="N15" s="49">
        <v>0</v>
      </c>
      <c r="O15" s="49">
        <v>44628.23</v>
      </c>
      <c r="P15" s="49">
        <v>44628.23</v>
      </c>
    </row>
    <row r="16" spans="1:16" hidden="1">
      <c r="B16" t="s">
        <v>216</v>
      </c>
      <c r="C16" t="s">
        <v>115</v>
      </c>
      <c r="D16" t="str">
        <f>VLOOKUP(Drawdown_Report[[#This Row],[Activity Number]],'Activity Info.'!$A$2:$B$26,2,TRUE)</f>
        <v>Administration</v>
      </c>
      <c r="E16" t="s">
        <v>217</v>
      </c>
      <c r="F16">
        <v>434495</v>
      </c>
      <c r="G16">
        <v>1</v>
      </c>
      <c r="H16" t="s">
        <v>218</v>
      </c>
      <c r="I16" s="48">
        <v>43629</v>
      </c>
      <c r="J16" s="48">
        <v>43629.454189814802</v>
      </c>
      <c r="K16" s="163">
        <v>43630</v>
      </c>
      <c r="L16" s="48"/>
      <c r="M16" s="49">
        <v>0</v>
      </c>
      <c r="N16" s="49">
        <v>0</v>
      </c>
      <c r="O16" s="49">
        <v>7719.32</v>
      </c>
      <c r="P16" s="49">
        <v>7719.32</v>
      </c>
    </row>
    <row r="17" spans="2:16" hidden="1">
      <c r="B17" t="s">
        <v>216</v>
      </c>
      <c r="C17" t="s">
        <v>115</v>
      </c>
      <c r="D17" t="str">
        <f>VLOOKUP(Drawdown_Report[[#This Row],[Activity Number]],'Activity Info.'!$A$2:$B$26,2,TRUE)</f>
        <v>Administration</v>
      </c>
      <c r="E17" t="s">
        <v>217</v>
      </c>
      <c r="F17">
        <v>434515</v>
      </c>
      <c r="G17">
        <v>1</v>
      </c>
      <c r="H17" t="s">
        <v>218</v>
      </c>
      <c r="I17" s="48">
        <v>43629</v>
      </c>
      <c r="J17" s="48">
        <v>43629.455983796302</v>
      </c>
      <c r="K17" s="163">
        <v>43630</v>
      </c>
      <c r="L17" s="48"/>
      <c r="M17" s="49">
        <v>0</v>
      </c>
      <c r="N17" s="49">
        <v>0</v>
      </c>
      <c r="O17" s="49">
        <v>1263.1400000000001</v>
      </c>
      <c r="P17" s="49">
        <v>1263.1400000000001</v>
      </c>
    </row>
    <row r="18" spans="2:16" hidden="1">
      <c r="B18" t="s">
        <v>216</v>
      </c>
      <c r="C18" t="s">
        <v>115</v>
      </c>
      <c r="D18" t="str">
        <f>VLOOKUP(Drawdown_Report[[#This Row],[Activity Number]],'Activity Info.'!$A$2:$B$26,2,TRUE)</f>
        <v>Administration</v>
      </c>
      <c r="E18" t="s">
        <v>217</v>
      </c>
      <c r="F18">
        <v>435202</v>
      </c>
      <c r="G18">
        <v>1</v>
      </c>
      <c r="H18" t="s">
        <v>218</v>
      </c>
      <c r="I18" s="48">
        <v>43634</v>
      </c>
      <c r="J18" s="48">
        <v>43634.576111111099</v>
      </c>
      <c r="K18" s="163">
        <v>43635</v>
      </c>
      <c r="L18" s="48"/>
      <c r="M18" s="49">
        <v>0</v>
      </c>
      <c r="N18" s="49">
        <v>0</v>
      </c>
      <c r="O18" s="49">
        <v>7165</v>
      </c>
      <c r="P18" s="49">
        <v>7165</v>
      </c>
    </row>
    <row r="19" spans="2:16" hidden="1">
      <c r="B19" t="s">
        <v>216</v>
      </c>
      <c r="C19" t="s">
        <v>115</v>
      </c>
      <c r="D19" t="str">
        <f>VLOOKUP(Drawdown_Report[[#This Row],[Activity Number]],'Activity Info.'!$A$2:$B$26,2,TRUE)</f>
        <v>Administration</v>
      </c>
      <c r="E19" t="s">
        <v>217</v>
      </c>
      <c r="F19">
        <v>436412</v>
      </c>
      <c r="G19">
        <v>9</v>
      </c>
      <c r="H19" t="s">
        <v>218</v>
      </c>
      <c r="I19" s="48">
        <v>43647</v>
      </c>
      <c r="J19" s="48">
        <v>43647.398425925901</v>
      </c>
      <c r="K19" s="163">
        <v>43648</v>
      </c>
      <c r="L19" s="48"/>
      <c r="M19" s="49">
        <v>0</v>
      </c>
      <c r="N19" s="49">
        <v>0</v>
      </c>
      <c r="O19" s="49">
        <v>239409.89</v>
      </c>
      <c r="P19" s="49">
        <v>239409.89</v>
      </c>
    </row>
    <row r="20" spans="2:16" hidden="1">
      <c r="B20" t="s">
        <v>216</v>
      </c>
      <c r="C20" t="s">
        <v>115</v>
      </c>
      <c r="D20" t="str">
        <f>VLOOKUP(Drawdown_Report[[#This Row],[Activity Number]],'Activity Info.'!$A$2:$B$26,2,TRUE)</f>
        <v>Administration</v>
      </c>
      <c r="E20" t="s">
        <v>217</v>
      </c>
      <c r="F20">
        <v>437033</v>
      </c>
      <c r="G20">
        <v>9</v>
      </c>
      <c r="H20" t="s">
        <v>218</v>
      </c>
      <c r="I20" s="48">
        <v>43654</v>
      </c>
      <c r="J20" s="48">
        <v>43654.425671296303</v>
      </c>
      <c r="K20" s="163">
        <v>43655</v>
      </c>
      <c r="L20" s="48"/>
      <c r="M20" s="49">
        <v>0</v>
      </c>
      <c r="N20" s="49">
        <v>0</v>
      </c>
      <c r="O20" s="49">
        <v>96436.1</v>
      </c>
      <c r="P20" s="49">
        <v>96436.1</v>
      </c>
    </row>
    <row r="21" spans="2:16" hidden="1">
      <c r="B21" t="s">
        <v>216</v>
      </c>
      <c r="C21" t="s">
        <v>115</v>
      </c>
      <c r="D21" t="str">
        <f>VLOOKUP(Drawdown_Report[[#This Row],[Activity Number]],'Activity Info.'!$A$2:$B$26,2,TRUE)</f>
        <v>Administration</v>
      </c>
      <c r="E21" t="s">
        <v>217</v>
      </c>
      <c r="F21">
        <v>437754</v>
      </c>
      <c r="G21">
        <v>1</v>
      </c>
      <c r="H21" t="s">
        <v>218</v>
      </c>
      <c r="I21" s="48">
        <v>43657</v>
      </c>
      <c r="J21" s="48">
        <v>43657.7209953704</v>
      </c>
      <c r="K21" s="163">
        <v>43658</v>
      </c>
      <c r="L21" s="48"/>
      <c r="M21" s="49">
        <v>0</v>
      </c>
      <c r="N21" s="49">
        <v>0</v>
      </c>
      <c r="O21" s="49">
        <v>6822.36</v>
      </c>
      <c r="P21" s="49">
        <v>6822.36</v>
      </c>
    </row>
    <row r="22" spans="2:16" hidden="1">
      <c r="B22" t="s">
        <v>216</v>
      </c>
      <c r="C22" t="s">
        <v>115</v>
      </c>
      <c r="D22" t="str">
        <f>VLOOKUP(Drawdown_Report[[#This Row],[Activity Number]],'Activity Info.'!$A$2:$B$26,2,TRUE)</f>
        <v>Administration</v>
      </c>
      <c r="E22" t="s">
        <v>217</v>
      </c>
      <c r="F22">
        <v>438952</v>
      </c>
      <c r="G22">
        <v>1</v>
      </c>
      <c r="H22" t="s">
        <v>218</v>
      </c>
      <c r="I22" s="48">
        <v>43668</v>
      </c>
      <c r="J22" s="48">
        <v>43668.349745370397</v>
      </c>
      <c r="K22" s="163">
        <v>43669</v>
      </c>
      <c r="L22" s="48"/>
      <c r="M22" s="49">
        <v>0</v>
      </c>
      <c r="N22" s="49">
        <v>0</v>
      </c>
      <c r="O22" s="49">
        <v>600</v>
      </c>
      <c r="P22" s="49">
        <v>600</v>
      </c>
    </row>
    <row r="23" spans="2:16" hidden="1">
      <c r="B23" t="s">
        <v>216</v>
      </c>
      <c r="C23" t="s">
        <v>115</v>
      </c>
      <c r="D23" t="str">
        <f>VLOOKUP(Drawdown_Report[[#This Row],[Activity Number]],'Activity Info.'!$A$2:$B$26,2,TRUE)</f>
        <v>Administration</v>
      </c>
      <c r="E23" t="s">
        <v>217</v>
      </c>
      <c r="F23">
        <v>439292</v>
      </c>
      <c r="G23">
        <v>1</v>
      </c>
      <c r="H23" t="s">
        <v>218</v>
      </c>
      <c r="I23" s="48">
        <v>43670</v>
      </c>
      <c r="J23" s="48">
        <v>43670.750393518501</v>
      </c>
      <c r="K23" s="163">
        <v>43671</v>
      </c>
      <c r="L23" s="48"/>
      <c r="M23" s="49">
        <v>0</v>
      </c>
      <c r="N23" s="49">
        <v>0</v>
      </c>
      <c r="O23" s="49">
        <v>3915</v>
      </c>
      <c r="P23" s="49">
        <v>3915</v>
      </c>
    </row>
    <row r="24" spans="2:16" hidden="1">
      <c r="B24" t="s">
        <v>216</v>
      </c>
      <c r="C24" t="s">
        <v>115</v>
      </c>
      <c r="D24" t="str">
        <f>VLOOKUP(Drawdown_Report[[#This Row],[Activity Number]],'Activity Info.'!$A$2:$B$26,2,TRUE)</f>
        <v>Administration</v>
      </c>
      <c r="E24" t="s">
        <v>217</v>
      </c>
      <c r="F24">
        <v>439735</v>
      </c>
      <c r="G24">
        <v>9</v>
      </c>
      <c r="H24" t="s">
        <v>218</v>
      </c>
      <c r="I24" s="48">
        <v>43675</v>
      </c>
      <c r="J24" s="48">
        <v>43675.479143518503</v>
      </c>
      <c r="K24" s="163">
        <v>43676</v>
      </c>
      <c r="L24" s="48"/>
      <c r="M24" s="49">
        <v>0</v>
      </c>
      <c r="N24" s="49">
        <v>0</v>
      </c>
      <c r="O24" s="49">
        <v>85793.79</v>
      </c>
      <c r="P24" s="49">
        <v>85793.79</v>
      </c>
    </row>
    <row r="25" spans="2:16" hidden="1">
      <c r="B25" t="s">
        <v>216</v>
      </c>
      <c r="C25" t="s">
        <v>115</v>
      </c>
      <c r="D25" t="str">
        <f>VLOOKUP(Drawdown_Report[[#This Row],[Activity Number]],'Activity Info.'!$A$2:$B$26,2,TRUE)</f>
        <v>Administration</v>
      </c>
      <c r="E25" t="s">
        <v>217</v>
      </c>
      <c r="F25">
        <v>439735</v>
      </c>
      <c r="G25">
        <v>21</v>
      </c>
      <c r="H25" t="s">
        <v>218</v>
      </c>
      <c r="I25" s="48">
        <v>43675</v>
      </c>
      <c r="J25" s="48">
        <v>43907.636342592603</v>
      </c>
      <c r="K25" s="163">
        <v>43907</v>
      </c>
      <c r="L25" s="48"/>
      <c r="M25" s="49">
        <v>0</v>
      </c>
      <c r="N25" s="49">
        <v>0</v>
      </c>
      <c r="O25" s="49">
        <v>313.45999999999998</v>
      </c>
      <c r="P25" s="49">
        <v>313.45999999999998</v>
      </c>
    </row>
    <row r="26" spans="2:16" hidden="1">
      <c r="B26" t="s">
        <v>216</v>
      </c>
      <c r="C26" t="s">
        <v>115</v>
      </c>
      <c r="D26" t="str">
        <f>VLOOKUP(Drawdown_Report[[#This Row],[Activity Number]],'Activity Info.'!$A$2:$B$26,2,TRUE)</f>
        <v>Administration</v>
      </c>
      <c r="E26" t="s">
        <v>217</v>
      </c>
      <c r="F26">
        <v>440236</v>
      </c>
      <c r="G26">
        <v>1</v>
      </c>
      <c r="H26" t="s">
        <v>218</v>
      </c>
      <c r="I26" s="48">
        <v>43679</v>
      </c>
      <c r="J26" s="48">
        <v>43679.607962962997</v>
      </c>
      <c r="K26" s="163">
        <v>43680</v>
      </c>
      <c r="L26" s="48"/>
      <c r="M26" s="49">
        <v>0</v>
      </c>
      <c r="N26" s="49">
        <v>0</v>
      </c>
      <c r="O26" s="49">
        <v>2947.29</v>
      </c>
      <c r="P26" s="49">
        <v>2947.29</v>
      </c>
    </row>
    <row r="27" spans="2:16" hidden="1">
      <c r="B27" t="s">
        <v>216</v>
      </c>
      <c r="C27" t="s">
        <v>115</v>
      </c>
      <c r="D27" t="str">
        <f>VLOOKUP(Drawdown_Report[[#This Row],[Activity Number]],'Activity Info.'!$A$2:$B$26,2,TRUE)</f>
        <v>Administration</v>
      </c>
      <c r="E27" t="s">
        <v>217</v>
      </c>
      <c r="F27">
        <v>440513</v>
      </c>
      <c r="G27">
        <v>1</v>
      </c>
      <c r="H27" t="s">
        <v>218</v>
      </c>
      <c r="I27" s="48">
        <v>43679</v>
      </c>
      <c r="J27" s="48">
        <v>43679.664525462998</v>
      </c>
      <c r="K27" s="163">
        <v>43680</v>
      </c>
      <c r="L27" s="48"/>
      <c r="M27" s="49">
        <v>0</v>
      </c>
      <c r="N27" s="49">
        <v>0</v>
      </c>
      <c r="O27" s="49">
        <v>14122.77</v>
      </c>
      <c r="P27" s="49">
        <v>14122.77</v>
      </c>
    </row>
    <row r="28" spans="2:16" hidden="1">
      <c r="B28" t="s">
        <v>216</v>
      </c>
      <c r="C28" t="s">
        <v>115</v>
      </c>
      <c r="D28" t="str">
        <f>VLOOKUP(Drawdown_Report[[#This Row],[Activity Number]],'Activity Info.'!$A$2:$B$26,2,TRUE)</f>
        <v>Administration</v>
      </c>
      <c r="E28" t="s">
        <v>217</v>
      </c>
      <c r="F28">
        <v>440812</v>
      </c>
      <c r="G28">
        <v>2</v>
      </c>
      <c r="H28" t="s">
        <v>218</v>
      </c>
      <c r="I28" s="48">
        <v>43684</v>
      </c>
      <c r="J28" s="48">
        <v>43684.727245370399</v>
      </c>
      <c r="K28" s="163">
        <v>43685</v>
      </c>
      <c r="L28" s="48"/>
      <c r="M28" s="49">
        <v>0</v>
      </c>
      <c r="N28" s="49">
        <v>0</v>
      </c>
      <c r="O28" s="49">
        <v>100</v>
      </c>
      <c r="P28" s="49">
        <v>100</v>
      </c>
    </row>
    <row r="29" spans="2:16" hidden="1">
      <c r="B29" t="s">
        <v>216</v>
      </c>
      <c r="C29" t="s">
        <v>115</v>
      </c>
      <c r="D29" t="str">
        <f>VLOOKUP(Drawdown_Report[[#This Row],[Activity Number]],'Activity Info.'!$A$2:$B$26,2,TRUE)</f>
        <v>Administration</v>
      </c>
      <c r="E29" t="s">
        <v>217</v>
      </c>
      <c r="F29">
        <v>442320</v>
      </c>
      <c r="G29">
        <v>1</v>
      </c>
      <c r="H29" t="s">
        <v>218</v>
      </c>
      <c r="I29" s="48">
        <v>43704</v>
      </c>
      <c r="J29" s="48">
        <v>43704.721018518503</v>
      </c>
      <c r="K29" s="163">
        <v>43705</v>
      </c>
      <c r="L29" s="48"/>
      <c r="M29" s="49">
        <v>0</v>
      </c>
      <c r="N29" s="49">
        <v>0</v>
      </c>
      <c r="O29" s="49">
        <v>1831.97</v>
      </c>
      <c r="P29" s="49">
        <v>1831.97</v>
      </c>
    </row>
    <row r="30" spans="2:16" hidden="1">
      <c r="B30" t="s">
        <v>216</v>
      </c>
      <c r="C30" t="s">
        <v>115</v>
      </c>
      <c r="D30" t="str">
        <f>VLOOKUP(Drawdown_Report[[#This Row],[Activity Number]],'Activity Info.'!$A$2:$B$26,2,TRUE)</f>
        <v>Administration</v>
      </c>
      <c r="E30" t="s">
        <v>217</v>
      </c>
      <c r="F30">
        <v>444532</v>
      </c>
      <c r="G30">
        <v>8</v>
      </c>
      <c r="H30" t="s">
        <v>218</v>
      </c>
      <c r="I30" s="48">
        <v>43728</v>
      </c>
      <c r="J30" s="48">
        <v>43728.612048611103</v>
      </c>
      <c r="K30" s="163">
        <v>43729</v>
      </c>
      <c r="L30" s="48"/>
      <c r="M30" s="49">
        <v>0</v>
      </c>
      <c r="N30" s="49">
        <v>0</v>
      </c>
      <c r="O30" s="49">
        <v>400747.12</v>
      </c>
      <c r="P30" s="49">
        <v>400747.12</v>
      </c>
    </row>
    <row r="31" spans="2:16" hidden="1">
      <c r="B31" t="s">
        <v>216</v>
      </c>
      <c r="C31" t="s">
        <v>115</v>
      </c>
      <c r="D31" t="str">
        <f>VLOOKUP(Drawdown_Report[[#This Row],[Activity Number]],'Activity Info.'!$A$2:$B$26,2,TRUE)</f>
        <v>Administration</v>
      </c>
      <c r="E31" t="s">
        <v>217</v>
      </c>
      <c r="F31">
        <v>444532</v>
      </c>
      <c r="G31">
        <v>21</v>
      </c>
      <c r="H31" t="s">
        <v>218</v>
      </c>
      <c r="I31" s="48">
        <v>43728</v>
      </c>
      <c r="J31" s="48">
        <v>43907.637245370403</v>
      </c>
      <c r="K31" s="163">
        <v>43907</v>
      </c>
      <c r="L31" s="48"/>
      <c r="M31" s="49">
        <v>0</v>
      </c>
      <c r="N31" s="49">
        <v>0</v>
      </c>
      <c r="O31" s="49">
        <v>36.79</v>
      </c>
      <c r="P31" s="49">
        <v>36.79</v>
      </c>
    </row>
    <row r="32" spans="2:16" hidden="1">
      <c r="B32" t="s">
        <v>216</v>
      </c>
      <c r="C32" t="s">
        <v>115</v>
      </c>
      <c r="D32" t="str">
        <f>VLOOKUP(Drawdown_Report[[#This Row],[Activity Number]],'Activity Info.'!$A$2:$B$26,2,TRUE)</f>
        <v>Administration</v>
      </c>
      <c r="E32" t="s">
        <v>217</v>
      </c>
      <c r="F32">
        <v>444532</v>
      </c>
      <c r="G32">
        <v>22</v>
      </c>
      <c r="H32" t="s">
        <v>218</v>
      </c>
      <c r="I32" s="48">
        <v>43728</v>
      </c>
      <c r="J32" s="48">
        <v>43907.637268518498</v>
      </c>
      <c r="K32" s="163">
        <v>43907</v>
      </c>
      <c r="L32" s="48"/>
      <c r="M32" s="49">
        <v>0</v>
      </c>
      <c r="N32" s="49">
        <v>0</v>
      </c>
      <c r="O32" s="49">
        <v>33.409999999999997</v>
      </c>
      <c r="P32" s="49">
        <v>33.409999999999997</v>
      </c>
    </row>
    <row r="33" spans="2:16" hidden="1">
      <c r="B33" t="s">
        <v>216</v>
      </c>
      <c r="C33" t="s">
        <v>115</v>
      </c>
      <c r="D33" t="str">
        <f>VLOOKUP(Drawdown_Report[[#This Row],[Activity Number]],'Activity Info.'!$A$2:$B$26,2,TRUE)</f>
        <v>Administration</v>
      </c>
      <c r="E33" t="s">
        <v>217</v>
      </c>
      <c r="F33">
        <v>445412</v>
      </c>
      <c r="G33">
        <v>7</v>
      </c>
      <c r="H33" t="s">
        <v>218</v>
      </c>
      <c r="I33" s="48">
        <v>43735</v>
      </c>
      <c r="J33" s="48">
        <v>43735.503587963001</v>
      </c>
      <c r="K33" s="163">
        <v>43736</v>
      </c>
      <c r="L33" s="48"/>
      <c r="M33" s="49">
        <v>0</v>
      </c>
      <c r="N33" s="49">
        <v>0</v>
      </c>
      <c r="O33" s="49">
        <v>140188.4</v>
      </c>
      <c r="P33" s="49">
        <v>140188.4</v>
      </c>
    </row>
    <row r="34" spans="2:16" hidden="1">
      <c r="B34" t="s">
        <v>216</v>
      </c>
      <c r="C34" t="s">
        <v>115</v>
      </c>
      <c r="D34" t="str">
        <f>VLOOKUP(Drawdown_Report[[#This Row],[Activity Number]],'Activity Info.'!$A$2:$B$26,2,TRUE)</f>
        <v>Administration</v>
      </c>
      <c r="E34" t="s">
        <v>217</v>
      </c>
      <c r="F34">
        <v>446816</v>
      </c>
      <c r="G34">
        <v>6</v>
      </c>
      <c r="H34" t="s">
        <v>218</v>
      </c>
      <c r="I34" s="48">
        <v>43739</v>
      </c>
      <c r="J34" s="48">
        <v>43739.751412037003</v>
      </c>
      <c r="K34" s="163">
        <v>43740</v>
      </c>
      <c r="L34" s="48"/>
      <c r="M34" s="49">
        <v>0</v>
      </c>
      <c r="N34" s="49">
        <v>0</v>
      </c>
      <c r="O34" s="49">
        <v>123058.31</v>
      </c>
      <c r="P34" s="49">
        <v>123058.31</v>
      </c>
    </row>
    <row r="35" spans="2:16" hidden="1">
      <c r="B35" t="s">
        <v>216</v>
      </c>
      <c r="C35" t="s">
        <v>115</v>
      </c>
      <c r="D35" t="str">
        <f>VLOOKUP(Drawdown_Report[[#This Row],[Activity Number]],'Activity Info.'!$A$2:$B$26,2,TRUE)</f>
        <v>Administration</v>
      </c>
      <c r="E35" t="s">
        <v>217</v>
      </c>
      <c r="F35">
        <v>447860</v>
      </c>
      <c r="G35">
        <v>6</v>
      </c>
      <c r="H35" t="s">
        <v>218</v>
      </c>
      <c r="I35" s="48">
        <v>43749</v>
      </c>
      <c r="J35" s="48">
        <v>43749.738067129598</v>
      </c>
      <c r="K35" s="163">
        <v>43750</v>
      </c>
      <c r="L35" s="48"/>
      <c r="M35" s="49">
        <v>0</v>
      </c>
      <c r="N35" s="49">
        <v>0</v>
      </c>
      <c r="O35" s="49">
        <v>149507.21</v>
      </c>
      <c r="P35" s="49">
        <v>149507.21</v>
      </c>
    </row>
    <row r="36" spans="2:16" hidden="1">
      <c r="B36" t="s">
        <v>216</v>
      </c>
      <c r="C36" t="s">
        <v>115</v>
      </c>
      <c r="D36" t="str">
        <f>VLOOKUP(Drawdown_Report[[#This Row],[Activity Number]],'Activity Info.'!$A$2:$B$26,2,TRUE)</f>
        <v>Administration</v>
      </c>
      <c r="E36" t="s">
        <v>217</v>
      </c>
      <c r="F36">
        <v>449372</v>
      </c>
      <c r="G36">
        <v>1</v>
      </c>
      <c r="H36" t="s">
        <v>218</v>
      </c>
      <c r="I36" s="48">
        <v>43761</v>
      </c>
      <c r="J36" s="48">
        <v>43761.383055555598</v>
      </c>
      <c r="K36" s="163">
        <v>43763</v>
      </c>
      <c r="L36" s="48"/>
      <c r="M36" s="49">
        <v>0</v>
      </c>
      <c r="N36" s="49">
        <v>0</v>
      </c>
      <c r="O36" s="49">
        <v>74625</v>
      </c>
      <c r="P36" s="49">
        <v>74625</v>
      </c>
    </row>
    <row r="37" spans="2:16" hidden="1">
      <c r="B37" t="s">
        <v>216</v>
      </c>
      <c r="C37" t="s">
        <v>115</v>
      </c>
      <c r="D37" t="str">
        <f>VLOOKUP(Drawdown_Report[[#This Row],[Activity Number]],'Activity Info.'!$A$2:$B$26,2,TRUE)</f>
        <v>Administration</v>
      </c>
      <c r="E37" t="s">
        <v>217</v>
      </c>
      <c r="F37">
        <v>450265</v>
      </c>
      <c r="G37">
        <v>6</v>
      </c>
      <c r="H37" t="s">
        <v>218</v>
      </c>
      <c r="I37" s="48">
        <v>43762</v>
      </c>
      <c r="J37" s="48">
        <v>43762.676157407397</v>
      </c>
      <c r="K37" s="163">
        <v>43763</v>
      </c>
      <c r="L37" s="48"/>
      <c r="M37" s="49">
        <v>0</v>
      </c>
      <c r="N37" s="49">
        <v>0</v>
      </c>
      <c r="O37" s="49">
        <v>149939.87</v>
      </c>
      <c r="P37" s="49">
        <v>149939.87</v>
      </c>
    </row>
    <row r="38" spans="2:16" hidden="1">
      <c r="B38" t="s">
        <v>216</v>
      </c>
      <c r="C38" t="s">
        <v>115</v>
      </c>
      <c r="D38" t="str">
        <f>VLOOKUP(Drawdown_Report[[#This Row],[Activity Number]],'Activity Info.'!$A$2:$B$26,2,TRUE)</f>
        <v>Administration</v>
      </c>
      <c r="E38" t="s">
        <v>217</v>
      </c>
      <c r="F38">
        <v>450534</v>
      </c>
      <c r="G38">
        <v>7</v>
      </c>
      <c r="H38" t="s">
        <v>218</v>
      </c>
      <c r="I38" s="48">
        <v>43766</v>
      </c>
      <c r="J38" s="48">
        <v>43766.720046296301</v>
      </c>
      <c r="K38" s="163">
        <v>43767</v>
      </c>
      <c r="L38" s="48"/>
      <c r="M38" s="49">
        <v>0</v>
      </c>
      <c r="N38" s="49">
        <v>0</v>
      </c>
      <c r="O38" s="49">
        <v>377914.66</v>
      </c>
      <c r="P38" s="49">
        <v>377914.66</v>
      </c>
    </row>
    <row r="39" spans="2:16" hidden="1">
      <c r="B39" t="s">
        <v>216</v>
      </c>
      <c r="C39" t="s">
        <v>115</v>
      </c>
      <c r="D39" t="str">
        <f>VLOOKUP(Drawdown_Report[[#This Row],[Activity Number]],'Activity Info.'!$A$2:$B$26,2,TRUE)</f>
        <v>Administration</v>
      </c>
      <c r="E39" t="s">
        <v>217</v>
      </c>
      <c r="F39">
        <v>451352</v>
      </c>
      <c r="G39">
        <v>1</v>
      </c>
      <c r="H39" t="s">
        <v>218</v>
      </c>
      <c r="I39" s="48">
        <v>43767</v>
      </c>
      <c r="J39" s="48">
        <v>43767.731226851902</v>
      </c>
      <c r="K39" s="163">
        <v>43768</v>
      </c>
      <c r="L39" s="48"/>
      <c r="M39" s="49">
        <v>0</v>
      </c>
      <c r="N39" s="49">
        <v>0</v>
      </c>
      <c r="O39" s="49">
        <v>2394</v>
      </c>
      <c r="P39" s="49">
        <v>2394</v>
      </c>
    </row>
    <row r="40" spans="2:16" hidden="1">
      <c r="B40" t="s">
        <v>216</v>
      </c>
      <c r="C40" t="s">
        <v>115</v>
      </c>
      <c r="D40" t="str">
        <f>VLOOKUP(Drawdown_Report[[#This Row],[Activity Number]],'Activity Info.'!$A$2:$B$26,2,TRUE)</f>
        <v>Administration</v>
      </c>
      <c r="E40" t="s">
        <v>217</v>
      </c>
      <c r="F40">
        <v>452339</v>
      </c>
      <c r="G40">
        <v>1</v>
      </c>
      <c r="H40" t="s">
        <v>218</v>
      </c>
      <c r="I40" s="48">
        <v>43770</v>
      </c>
      <c r="J40" s="48">
        <v>43770.609988425902</v>
      </c>
      <c r="K40" s="163">
        <v>43771</v>
      </c>
      <c r="L40" s="48"/>
      <c r="M40" s="49">
        <v>0</v>
      </c>
      <c r="N40" s="49">
        <v>0</v>
      </c>
      <c r="O40" s="49">
        <v>23454.04</v>
      </c>
      <c r="P40" s="49">
        <v>23454.04</v>
      </c>
    </row>
    <row r="41" spans="2:16" hidden="1">
      <c r="B41" t="s">
        <v>216</v>
      </c>
      <c r="C41" t="s">
        <v>115</v>
      </c>
      <c r="D41" t="str">
        <f>VLOOKUP(Drawdown_Report[[#This Row],[Activity Number]],'Activity Info.'!$A$2:$B$26,2,TRUE)</f>
        <v>Administration</v>
      </c>
      <c r="E41" t="s">
        <v>217</v>
      </c>
      <c r="F41">
        <v>452655</v>
      </c>
      <c r="G41">
        <v>8</v>
      </c>
      <c r="H41" t="s">
        <v>218</v>
      </c>
      <c r="I41" s="48">
        <v>43777</v>
      </c>
      <c r="J41" s="48">
        <v>43777.625127314801</v>
      </c>
      <c r="K41" s="163">
        <v>43778</v>
      </c>
      <c r="L41" s="48"/>
      <c r="M41" s="49">
        <v>0</v>
      </c>
      <c r="N41" s="49">
        <v>0</v>
      </c>
      <c r="O41" s="49">
        <v>153822.95000000001</v>
      </c>
      <c r="P41" s="49">
        <v>153822.95000000001</v>
      </c>
    </row>
    <row r="42" spans="2:16" hidden="1">
      <c r="B42" t="s">
        <v>216</v>
      </c>
      <c r="C42" t="s">
        <v>115</v>
      </c>
      <c r="D42" t="str">
        <f>VLOOKUP(Drawdown_Report[[#This Row],[Activity Number]],'Activity Info.'!$A$2:$B$26,2,TRUE)</f>
        <v>Administration</v>
      </c>
      <c r="E42" t="s">
        <v>217</v>
      </c>
      <c r="F42">
        <v>452655</v>
      </c>
      <c r="G42">
        <v>18</v>
      </c>
      <c r="H42" t="s">
        <v>218</v>
      </c>
      <c r="I42" s="48">
        <v>43777</v>
      </c>
      <c r="J42" s="48">
        <v>43907.638668981497</v>
      </c>
      <c r="K42" s="163">
        <v>43907</v>
      </c>
      <c r="L42" s="48"/>
      <c r="M42" s="49">
        <v>0</v>
      </c>
      <c r="N42" s="49">
        <v>0</v>
      </c>
      <c r="O42" s="49">
        <v>282.98</v>
      </c>
      <c r="P42" s="49">
        <v>282.98</v>
      </c>
    </row>
    <row r="43" spans="2:16" hidden="1">
      <c r="B43" t="s">
        <v>216</v>
      </c>
      <c r="C43" t="s">
        <v>115</v>
      </c>
      <c r="D43" t="str">
        <f>VLOOKUP(Drawdown_Report[[#This Row],[Activity Number]],'Activity Info.'!$A$2:$B$26,2,TRUE)</f>
        <v>Administration</v>
      </c>
      <c r="E43" t="s">
        <v>217</v>
      </c>
      <c r="F43">
        <v>453072</v>
      </c>
      <c r="G43">
        <v>1</v>
      </c>
      <c r="H43" t="s">
        <v>218</v>
      </c>
      <c r="I43" s="48">
        <v>43781</v>
      </c>
      <c r="J43" s="48">
        <v>43781.629872685196</v>
      </c>
      <c r="K43" s="163">
        <v>43782</v>
      </c>
      <c r="L43" s="48"/>
      <c r="M43" s="49">
        <v>0</v>
      </c>
      <c r="N43" s="49">
        <v>0</v>
      </c>
      <c r="O43" s="49">
        <v>120</v>
      </c>
      <c r="P43" s="49">
        <v>120</v>
      </c>
    </row>
    <row r="44" spans="2:16" hidden="1">
      <c r="B44" t="s">
        <v>216</v>
      </c>
      <c r="C44" t="s">
        <v>115</v>
      </c>
      <c r="D44" t="str">
        <f>VLOOKUP(Drawdown_Report[[#This Row],[Activity Number]],'Activity Info.'!$A$2:$B$26,2,TRUE)</f>
        <v>Administration</v>
      </c>
      <c r="E44" t="s">
        <v>217</v>
      </c>
      <c r="F44">
        <v>453415</v>
      </c>
      <c r="G44">
        <v>2</v>
      </c>
      <c r="H44" t="s">
        <v>218</v>
      </c>
      <c r="I44" s="48">
        <v>43782</v>
      </c>
      <c r="J44" s="48">
        <v>43782.691666666702</v>
      </c>
      <c r="K44" s="163">
        <v>43783</v>
      </c>
      <c r="L44" s="48"/>
      <c r="M44" s="49">
        <v>0</v>
      </c>
      <c r="N44" s="49">
        <v>0</v>
      </c>
      <c r="O44" s="49">
        <v>1080</v>
      </c>
      <c r="P44" s="49">
        <v>1080</v>
      </c>
    </row>
    <row r="45" spans="2:16" hidden="1">
      <c r="B45" t="s">
        <v>216</v>
      </c>
      <c r="C45" t="s">
        <v>115</v>
      </c>
      <c r="D45" t="str">
        <f>VLOOKUP(Drawdown_Report[[#This Row],[Activity Number]],'Activity Info.'!$A$2:$B$26,2,TRUE)</f>
        <v>Administration</v>
      </c>
      <c r="E45" t="s">
        <v>217</v>
      </c>
      <c r="F45">
        <v>453693</v>
      </c>
      <c r="G45">
        <v>2</v>
      </c>
      <c r="H45" t="s">
        <v>218</v>
      </c>
      <c r="I45" s="48">
        <v>43783</v>
      </c>
      <c r="J45" s="48">
        <v>43783.637222222198</v>
      </c>
      <c r="K45" s="163">
        <v>43784</v>
      </c>
      <c r="L45" s="48"/>
      <c r="M45" s="49">
        <v>0</v>
      </c>
      <c r="N45" s="49">
        <v>0</v>
      </c>
      <c r="O45" s="49">
        <v>4838.8900000000003</v>
      </c>
      <c r="P45" s="49">
        <v>4838.8900000000003</v>
      </c>
    </row>
    <row r="46" spans="2:16" hidden="1">
      <c r="B46" t="s">
        <v>216</v>
      </c>
      <c r="C46" t="s">
        <v>115</v>
      </c>
      <c r="D46" t="str">
        <f>VLOOKUP(Drawdown_Report[[#This Row],[Activity Number]],'Activity Info.'!$A$2:$B$26,2,TRUE)</f>
        <v>Administration</v>
      </c>
      <c r="E46" t="s">
        <v>217</v>
      </c>
      <c r="F46">
        <v>455336</v>
      </c>
      <c r="G46">
        <v>7</v>
      </c>
      <c r="H46" t="s">
        <v>218</v>
      </c>
      <c r="I46" s="48">
        <v>43791</v>
      </c>
      <c r="J46" s="48">
        <v>43791.829212962999</v>
      </c>
      <c r="K46" s="163">
        <v>43792</v>
      </c>
      <c r="L46" s="48"/>
      <c r="M46" s="49">
        <v>0</v>
      </c>
      <c r="N46" s="49">
        <v>0</v>
      </c>
      <c r="O46" s="49">
        <v>674846.85</v>
      </c>
      <c r="P46" s="49">
        <v>674846.85</v>
      </c>
    </row>
    <row r="47" spans="2:16" hidden="1">
      <c r="B47" t="s">
        <v>216</v>
      </c>
      <c r="C47" t="s">
        <v>115</v>
      </c>
      <c r="D47" t="str">
        <f>VLOOKUP(Drawdown_Report[[#This Row],[Activity Number]],'Activity Info.'!$A$2:$B$26,2,TRUE)</f>
        <v>Administration</v>
      </c>
      <c r="E47" t="s">
        <v>217</v>
      </c>
      <c r="F47">
        <v>455552</v>
      </c>
      <c r="G47">
        <v>1</v>
      </c>
      <c r="H47" t="s">
        <v>218</v>
      </c>
      <c r="I47" s="48">
        <v>43794</v>
      </c>
      <c r="J47" s="48">
        <v>43794.6738078704</v>
      </c>
      <c r="K47" s="163">
        <v>43795</v>
      </c>
      <c r="L47" s="48"/>
      <c r="M47" s="49">
        <v>0</v>
      </c>
      <c r="N47" s="49">
        <v>0</v>
      </c>
      <c r="O47" s="49">
        <v>114</v>
      </c>
      <c r="P47" s="49">
        <v>114</v>
      </c>
    </row>
    <row r="48" spans="2:16" hidden="1">
      <c r="B48" t="s">
        <v>216</v>
      </c>
      <c r="C48" t="s">
        <v>115</v>
      </c>
      <c r="D48" t="str">
        <f>VLOOKUP(Drawdown_Report[[#This Row],[Activity Number]],'Activity Info.'!$A$2:$B$26,2,TRUE)</f>
        <v>Administration</v>
      </c>
      <c r="E48" t="s">
        <v>217</v>
      </c>
      <c r="F48">
        <v>455726</v>
      </c>
      <c r="G48">
        <v>1</v>
      </c>
      <c r="H48" t="s">
        <v>218</v>
      </c>
      <c r="I48" s="48">
        <v>43795</v>
      </c>
      <c r="J48" s="48">
        <v>43795.6330787037</v>
      </c>
      <c r="K48" s="163">
        <v>43796</v>
      </c>
      <c r="L48" s="48"/>
      <c r="M48" s="49">
        <v>0</v>
      </c>
      <c r="N48" s="49">
        <v>0</v>
      </c>
      <c r="O48" s="49">
        <v>138042.09</v>
      </c>
      <c r="P48" s="49">
        <v>138042.09</v>
      </c>
    </row>
    <row r="49" spans="2:16" hidden="1">
      <c r="B49" t="s">
        <v>216</v>
      </c>
      <c r="C49" t="s">
        <v>115</v>
      </c>
      <c r="D49" t="str">
        <f>VLOOKUP(Drawdown_Report[[#This Row],[Activity Number]],'Activity Info.'!$A$2:$B$26,2,TRUE)</f>
        <v>Administration</v>
      </c>
      <c r="E49" t="s">
        <v>217</v>
      </c>
      <c r="F49">
        <v>455920</v>
      </c>
      <c r="G49">
        <v>1</v>
      </c>
      <c r="H49" t="s">
        <v>218</v>
      </c>
      <c r="I49" s="48">
        <v>43796</v>
      </c>
      <c r="J49" s="48">
        <v>43796.688553240703</v>
      </c>
      <c r="K49" s="163">
        <v>43797</v>
      </c>
      <c r="L49" s="48"/>
      <c r="M49" s="49">
        <v>0</v>
      </c>
      <c r="N49" s="49">
        <v>0</v>
      </c>
      <c r="O49" s="49">
        <v>2350</v>
      </c>
      <c r="P49" s="49">
        <v>2350</v>
      </c>
    </row>
    <row r="50" spans="2:16" hidden="1">
      <c r="B50" t="s">
        <v>216</v>
      </c>
      <c r="C50" t="s">
        <v>115</v>
      </c>
      <c r="D50" t="str">
        <f>VLOOKUP(Drawdown_Report[[#This Row],[Activity Number]],'Activity Info.'!$A$2:$B$26,2,TRUE)</f>
        <v>Administration</v>
      </c>
      <c r="E50" t="s">
        <v>217</v>
      </c>
      <c r="F50">
        <v>456697</v>
      </c>
      <c r="G50">
        <v>1</v>
      </c>
      <c r="H50" t="s">
        <v>218</v>
      </c>
      <c r="I50" s="48">
        <v>43803</v>
      </c>
      <c r="J50" s="48">
        <v>43803.689490740697</v>
      </c>
      <c r="K50" s="163">
        <v>43804</v>
      </c>
      <c r="L50" s="48"/>
      <c r="M50" s="49">
        <v>0</v>
      </c>
      <c r="N50" s="49">
        <v>0</v>
      </c>
      <c r="O50" s="49">
        <v>16509.310000000001</v>
      </c>
      <c r="P50" s="49">
        <v>16509.310000000001</v>
      </c>
    </row>
    <row r="51" spans="2:16" hidden="1">
      <c r="B51" t="s">
        <v>216</v>
      </c>
      <c r="C51" t="s">
        <v>115</v>
      </c>
      <c r="D51" t="str">
        <f>VLOOKUP(Drawdown_Report[[#This Row],[Activity Number]],'Activity Info.'!$A$2:$B$26,2,TRUE)</f>
        <v>Administration</v>
      </c>
      <c r="E51" t="s">
        <v>217</v>
      </c>
      <c r="F51">
        <v>456957</v>
      </c>
      <c r="G51">
        <v>1</v>
      </c>
      <c r="H51" t="s">
        <v>218</v>
      </c>
      <c r="I51" s="48">
        <v>43805</v>
      </c>
      <c r="J51" s="48">
        <v>43805.693055555603</v>
      </c>
      <c r="K51" s="163">
        <v>43806</v>
      </c>
      <c r="L51" s="48"/>
      <c r="M51" s="49">
        <v>0</v>
      </c>
      <c r="N51" s="49">
        <v>0</v>
      </c>
      <c r="O51" s="49">
        <v>38427.68</v>
      </c>
      <c r="P51" s="49">
        <v>38427.68</v>
      </c>
    </row>
    <row r="52" spans="2:16" hidden="1">
      <c r="B52" t="s">
        <v>216</v>
      </c>
      <c r="C52" t="s">
        <v>115</v>
      </c>
      <c r="D52" t="str">
        <f>VLOOKUP(Drawdown_Report[[#This Row],[Activity Number]],'Activity Info.'!$A$2:$B$26,2,TRUE)</f>
        <v>Administration</v>
      </c>
      <c r="E52" t="s">
        <v>217</v>
      </c>
      <c r="F52">
        <v>457143</v>
      </c>
      <c r="G52">
        <v>1</v>
      </c>
      <c r="H52" t="s">
        <v>218</v>
      </c>
      <c r="I52" s="48">
        <v>43808</v>
      </c>
      <c r="J52" s="48">
        <v>43808.666747685202</v>
      </c>
      <c r="K52" s="163">
        <v>43809</v>
      </c>
      <c r="L52" s="48"/>
      <c r="M52" s="49">
        <v>0</v>
      </c>
      <c r="N52" s="49">
        <v>0</v>
      </c>
      <c r="O52" s="49">
        <v>84952.67</v>
      </c>
      <c r="P52" s="49">
        <v>84952.67</v>
      </c>
    </row>
    <row r="53" spans="2:16" hidden="1">
      <c r="B53" t="s">
        <v>216</v>
      </c>
      <c r="C53" t="s">
        <v>115</v>
      </c>
      <c r="D53" t="str">
        <f>VLOOKUP(Drawdown_Report[[#This Row],[Activity Number]],'Activity Info.'!$A$2:$B$26,2,TRUE)</f>
        <v>Administration</v>
      </c>
      <c r="E53" t="s">
        <v>217</v>
      </c>
      <c r="F53">
        <v>457446</v>
      </c>
      <c r="G53">
        <v>1</v>
      </c>
      <c r="H53" t="s">
        <v>218</v>
      </c>
      <c r="I53" s="48">
        <v>43810</v>
      </c>
      <c r="J53" s="48">
        <v>43810.698275463001</v>
      </c>
      <c r="K53" s="163">
        <v>43811</v>
      </c>
      <c r="L53" s="48"/>
      <c r="M53" s="49">
        <v>0</v>
      </c>
      <c r="N53" s="49">
        <v>0</v>
      </c>
      <c r="O53" s="49">
        <v>973978</v>
      </c>
      <c r="P53" s="49">
        <v>973978</v>
      </c>
    </row>
    <row r="54" spans="2:16" hidden="1">
      <c r="B54" t="s">
        <v>216</v>
      </c>
      <c r="C54" t="s">
        <v>115</v>
      </c>
      <c r="D54" t="str">
        <f>VLOOKUP(Drawdown_Report[[#This Row],[Activity Number]],'Activity Info.'!$A$2:$B$26,2,TRUE)</f>
        <v>Administration</v>
      </c>
      <c r="E54" t="s">
        <v>217</v>
      </c>
      <c r="F54">
        <v>457835</v>
      </c>
      <c r="G54">
        <v>1</v>
      </c>
      <c r="H54" t="s">
        <v>218</v>
      </c>
      <c r="I54" s="48">
        <v>43812</v>
      </c>
      <c r="J54" s="48">
        <v>43812.458749999998</v>
      </c>
      <c r="K54" s="163">
        <v>43813</v>
      </c>
      <c r="L54" s="48"/>
      <c r="M54" s="49">
        <v>0</v>
      </c>
      <c r="N54" s="49">
        <v>0</v>
      </c>
      <c r="O54" s="49">
        <v>2559</v>
      </c>
      <c r="P54" s="49">
        <v>2559</v>
      </c>
    </row>
    <row r="55" spans="2:16" hidden="1">
      <c r="B55" t="s">
        <v>216</v>
      </c>
      <c r="C55" t="s">
        <v>115</v>
      </c>
      <c r="D55" t="str">
        <f>VLOOKUP(Drawdown_Report[[#This Row],[Activity Number]],'Activity Info.'!$A$2:$B$26,2,TRUE)</f>
        <v>Administration</v>
      </c>
      <c r="E55" t="s">
        <v>217</v>
      </c>
      <c r="F55">
        <v>458165</v>
      </c>
      <c r="G55">
        <v>1</v>
      </c>
      <c r="H55" t="s">
        <v>218</v>
      </c>
      <c r="I55" s="48">
        <v>43816</v>
      </c>
      <c r="J55" s="48">
        <v>43816.658506944397</v>
      </c>
      <c r="K55" s="163">
        <v>43817</v>
      </c>
      <c r="L55" s="48"/>
      <c r="M55" s="49">
        <v>0</v>
      </c>
      <c r="N55" s="49">
        <v>0</v>
      </c>
      <c r="O55" s="49">
        <v>1552.55</v>
      </c>
      <c r="P55" s="49">
        <v>1552.55</v>
      </c>
    </row>
    <row r="56" spans="2:16" hidden="1">
      <c r="B56" t="s">
        <v>216</v>
      </c>
      <c r="C56" t="s">
        <v>115</v>
      </c>
      <c r="D56" t="str">
        <f>VLOOKUP(Drawdown_Report[[#This Row],[Activity Number]],'Activity Info.'!$A$2:$B$26,2,TRUE)</f>
        <v>Administration</v>
      </c>
      <c r="E56" t="s">
        <v>217</v>
      </c>
      <c r="F56">
        <v>458614</v>
      </c>
      <c r="G56">
        <v>7</v>
      </c>
      <c r="H56" t="s">
        <v>218</v>
      </c>
      <c r="I56" s="48">
        <v>43818</v>
      </c>
      <c r="J56" s="48">
        <v>43818.707905092597</v>
      </c>
      <c r="K56" s="163">
        <v>43819</v>
      </c>
      <c r="L56" s="48"/>
      <c r="M56" s="49">
        <v>0</v>
      </c>
      <c r="N56" s="49">
        <v>0</v>
      </c>
      <c r="O56" s="49">
        <v>171424.74</v>
      </c>
      <c r="P56" s="49">
        <v>171424.74</v>
      </c>
    </row>
    <row r="57" spans="2:16" hidden="1">
      <c r="B57" t="s">
        <v>216</v>
      </c>
      <c r="C57" t="s">
        <v>115</v>
      </c>
      <c r="D57" t="str">
        <f>VLOOKUP(Drawdown_Report[[#This Row],[Activity Number]],'Activity Info.'!$A$2:$B$26,2,TRUE)</f>
        <v>Administration</v>
      </c>
      <c r="E57" t="s">
        <v>217</v>
      </c>
      <c r="F57">
        <v>458728</v>
      </c>
      <c r="G57">
        <v>1</v>
      </c>
      <c r="H57" t="s">
        <v>218</v>
      </c>
      <c r="I57" s="48">
        <v>43819</v>
      </c>
      <c r="J57" s="48">
        <v>43819.693252314799</v>
      </c>
      <c r="K57" s="163">
        <v>43820</v>
      </c>
      <c r="L57" s="48"/>
      <c r="M57" s="49">
        <v>0</v>
      </c>
      <c r="N57" s="49">
        <v>0</v>
      </c>
      <c r="O57" s="49">
        <v>1207579.75</v>
      </c>
      <c r="P57" s="49">
        <v>1207579.75</v>
      </c>
    </row>
    <row r="58" spans="2:16" hidden="1">
      <c r="B58" t="s">
        <v>216</v>
      </c>
      <c r="C58" t="s">
        <v>115</v>
      </c>
      <c r="D58" t="str">
        <f>VLOOKUP(Drawdown_Report[[#This Row],[Activity Number]],'Activity Info.'!$A$2:$B$26,2,TRUE)</f>
        <v>Administration</v>
      </c>
      <c r="E58" t="s">
        <v>217</v>
      </c>
      <c r="F58">
        <v>458935</v>
      </c>
      <c r="G58">
        <v>1</v>
      </c>
      <c r="H58" t="s">
        <v>218</v>
      </c>
      <c r="I58" s="48">
        <v>43822</v>
      </c>
      <c r="J58" s="48">
        <v>43822.718182870398</v>
      </c>
      <c r="K58" s="163">
        <v>43823</v>
      </c>
      <c r="L58" s="48"/>
      <c r="M58" s="49">
        <v>0</v>
      </c>
      <c r="N58" s="49">
        <v>0</v>
      </c>
      <c r="O58" s="49">
        <v>5843.15</v>
      </c>
      <c r="P58" s="49">
        <v>5843.15</v>
      </c>
    </row>
    <row r="59" spans="2:16" hidden="1">
      <c r="B59" t="s">
        <v>216</v>
      </c>
      <c r="C59" t="s">
        <v>115</v>
      </c>
      <c r="D59" t="str">
        <f>VLOOKUP(Drawdown_Report[[#This Row],[Activity Number]],'Activity Info.'!$A$2:$B$26,2,TRUE)</f>
        <v>Administration</v>
      </c>
      <c r="E59" t="s">
        <v>217</v>
      </c>
      <c r="F59">
        <v>459174</v>
      </c>
      <c r="G59">
        <v>1</v>
      </c>
      <c r="H59" t="s">
        <v>218</v>
      </c>
      <c r="I59" s="48">
        <v>43825</v>
      </c>
      <c r="J59" s="48">
        <v>43825.645104166702</v>
      </c>
      <c r="K59" s="163">
        <v>43826</v>
      </c>
      <c r="L59" s="48"/>
      <c r="M59" s="49">
        <v>0</v>
      </c>
      <c r="N59" s="49">
        <v>0</v>
      </c>
      <c r="O59" s="49">
        <v>8685.3700000000008</v>
      </c>
      <c r="P59" s="49">
        <v>8685.3700000000008</v>
      </c>
    </row>
    <row r="60" spans="2:16" hidden="1">
      <c r="B60" t="s">
        <v>216</v>
      </c>
      <c r="C60" t="s">
        <v>115</v>
      </c>
      <c r="D60" t="str">
        <f>VLOOKUP(Drawdown_Report[[#This Row],[Activity Number]],'Activity Info.'!$A$2:$B$26,2,TRUE)</f>
        <v>Administration</v>
      </c>
      <c r="E60" t="s">
        <v>217</v>
      </c>
      <c r="F60">
        <v>461273</v>
      </c>
      <c r="G60">
        <v>11</v>
      </c>
      <c r="H60" t="s">
        <v>218</v>
      </c>
      <c r="I60" s="48">
        <v>43844</v>
      </c>
      <c r="J60" s="48">
        <v>43844.702442129601</v>
      </c>
      <c r="K60" s="163">
        <v>43845</v>
      </c>
      <c r="L60" s="48"/>
      <c r="M60" s="49">
        <v>0</v>
      </c>
      <c r="N60" s="49">
        <v>0</v>
      </c>
      <c r="O60" s="49">
        <v>183360.65</v>
      </c>
      <c r="P60" s="49">
        <v>183360.65</v>
      </c>
    </row>
    <row r="61" spans="2:16" hidden="1">
      <c r="B61" t="s">
        <v>216</v>
      </c>
      <c r="C61" t="s">
        <v>115</v>
      </c>
      <c r="D61" t="str">
        <f>VLOOKUP(Drawdown_Report[[#This Row],[Activity Number]],'Activity Info.'!$A$2:$B$26,2,TRUE)</f>
        <v>Administration</v>
      </c>
      <c r="E61" t="s">
        <v>217</v>
      </c>
      <c r="F61">
        <v>462339</v>
      </c>
      <c r="G61">
        <v>1</v>
      </c>
      <c r="H61" t="s">
        <v>218</v>
      </c>
      <c r="I61" s="48">
        <v>43852</v>
      </c>
      <c r="J61" s="48">
        <v>43852.694780092599</v>
      </c>
      <c r="K61" s="163">
        <v>43853</v>
      </c>
      <c r="L61" s="48"/>
      <c r="M61" s="49">
        <v>0</v>
      </c>
      <c r="N61" s="49">
        <v>0</v>
      </c>
      <c r="O61" s="49">
        <v>1220</v>
      </c>
      <c r="P61" s="49">
        <v>1220</v>
      </c>
    </row>
    <row r="62" spans="2:16" hidden="1">
      <c r="B62" t="s">
        <v>216</v>
      </c>
      <c r="C62" t="s">
        <v>115</v>
      </c>
      <c r="D62" t="str">
        <f>VLOOKUP(Drawdown_Report[[#This Row],[Activity Number]],'Activity Info.'!$A$2:$B$26,2,TRUE)</f>
        <v>Administration</v>
      </c>
      <c r="E62" t="s">
        <v>217</v>
      </c>
      <c r="F62">
        <v>462977</v>
      </c>
      <c r="G62">
        <v>1</v>
      </c>
      <c r="H62" t="s">
        <v>218</v>
      </c>
      <c r="I62" s="48">
        <v>43857</v>
      </c>
      <c r="J62" s="48">
        <v>43857.681747685201</v>
      </c>
      <c r="K62" s="163">
        <v>43858</v>
      </c>
      <c r="L62" s="48"/>
      <c r="M62" s="49">
        <v>0</v>
      </c>
      <c r="N62" s="49">
        <v>0</v>
      </c>
      <c r="O62" s="49">
        <v>789669.53</v>
      </c>
      <c r="P62" s="49">
        <v>789669.53</v>
      </c>
    </row>
    <row r="63" spans="2:16" hidden="1">
      <c r="B63" t="s">
        <v>216</v>
      </c>
      <c r="C63" t="s">
        <v>115</v>
      </c>
      <c r="D63" t="str">
        <f>VLOOKUP(Drawdown_Report[[#This Row],[Activity Number]],'Activity Info.'!$A$2:$B$26,2,TRUE)</f>
        <v>Administration</v>
      </c>
      <c r="E63" t="s">
        <v>217</v>
      </c>
      <c r="F63">
        <v>463140</v>
      </c>
      <c r="G63">
        <v>1</v>
      </c>
      <c r="H63" t="s">
        <v>218</v>
      </c>
      <c r="I63" s="48">
        <v>43858</v>
      </c>
      <c r="J63" s="48">
        <v>43858.675682870402</v>
      </c>
      <c r="K63" s="163">
        <v>43859</v>
      </c>
      <c r="L63" s="48"/>
      <c r="M63" s="49">
        <v>0</v>
      </c>
      <c r="N63" s="49">
        <v>0</v>
      </c>
      <c r="O63" s="49">
        <v>31845</v>
      </c>
      <c r="P63" s="49">
        <v>31845</v>
      </c>
    </row>
    <row r="64" spans="2:16" hidden="1">
      <c r="B64" t="s">
        <v>216</v>
      </c>
      <c r="C64" t="s">
        <v>115</v>
      </c>
      <c r="D64" t="str">
        <f>VLOOKUP(Drawdown_Report[[#This Row],[Activity Number]],'Activity Info.'!$A$2:$B$26,2,TRUE)</f>
        <v>Administration</v>
      </c>
      <c r="E64" t="s">
        <v>217</v>
      </c>
      <c r="F64">
        <v>463416</v>
      </c>
      <c r="G64">
        <v>1</v>
      </c>
      <c r="H64" t="s">
        <v>218</v>
      </c>
      <c r="I64" s="48">
        <v>43859</v>
      </c>
      <c r="J64" s="48">
        <v>43859.6784722222</v>
      </c>
      <c r="K64" s="163">
        <v>43860</v>
      </c>
      <c r="L64" s="48"/>
      <c r="M64" s="49">
        <v>0</v>
      </c>
      <c r="N64" s="49">
        <v>0</v>
      </c>
      <c r="O64" s="49">
        <v>1746042</v>
      </c>
      <c r="P64" s="49">
        <v>1746042</v>
      </c>
    </row>
    <row r="65" spans="2:16" hidden="1">
      <c r="B65" t="s">
        <v>216</v>
      </c>
      <c r="C65" t="s">
        <v>115</v>
      </c>
      <c r="D65" t="str">
        <f>VLOOKUP(Drawdown_Report[[#This Row],[Activity Number]],'Activity Info.'!$A$2:$B$26,2,TRUE)</f>
        <v>Administration</v>
      </c>
      <c r="E65" t="s">
        <v>217</v>
      </c>
      <c r="F65">
        <v>463676</v>
      </c>
      <c r="G65">
        <v>1</v>
      </c>
      <c r="H65" t="s">
        <v>218</v>
      </c>
      <c r="I65" s="48">
        <v>43860</v>
      </c>
      <c r="J65" s="48">
        <v>43860.684062499997</v>
      </c>
      <c r="K65" s="163">
        <v>43861</v>
      </c>
      <c r="L65" s="48"/>
      <c r="M65" s="49">
        <v>0</v>
      </c>
      <c r="N65" s="49">
        <v>0</v>
      </c>
      <c r="O65" s="49">
        <v>9441.25</v>
      </c>
      <c r="P65" s="49">
        <v>9441.25</v>
      </c>
    </row>
    <row r="66" spans="2:16" hidden="1">
      <c r="B66" t="s">
        <v>216</v>
      </c>
      <c r="C66" t="s">
        <v>115</v>
      </c>
      <c r="D66" t="str">
        <f>VLOOKUP(Drawdown_Report[[#This Row],[Activity Number]],'Activity Info.'!$A$2:$B$26,2,TRUE)</f>
        <v>Administration</v>
      </c>
      <c r="E66" t="s">
        <v>217</v>
      </c>
      <c r="F66">
        <v>463944</v>
      </c>
      <c r="G66">
        <v>9</v>
      </c>
      <c r="H66" t="s">
        <v>218</v>
      </c>
      <c r="I66" s="48">
        <v>43864</v>
      </c>
      <c r="J66" s="48">
        <v>43864.660844907397</v>
      </c>
      <c r="K66" s="163">
        <v>43865</v>
      </c>
      <c r="L66" s="48"/>
      <c r="M66" s="49">
        <v>0</v>
      </c>
      <c r="N66" s="49">
        <v>0</v>
      </c>
      <c r="O66" s="49">
        <v>173624.64</v>
      </c>
      <c r="P66" s="49">
        <v>173624.64</v>
      </c>
    </row>
    <row r="67" spans="2:16" hidden="1">
      <c r="B67" t="s">
        <v>216</v>
      </c>
      <c r="C67" t="s">
        <v>115</v>
      </c>
      <c r="D67" t="str">
        <f>VLOOKUP(Drawdown_Report[[#This Row],[Activity Number]],'Activity Info.'!$A$2:$B$26,2,TRUE)</f>
        <v>Administration</v>
      </c>
      <c r="E67" t="s">
        <v>217</v>
      </c>
      <c r="F67">
        <v>464052</v>
      </c>
      <c r="G67">
        <v>1</v>
      </c>
      <c r="H67" t="s">
        <v>218</v>
      </c>
      <c r="I67" s="48">
        <v>43865</v>
      </c>
      <c r="J67" s="48">
        <v>43865.688865740703</v>
      </c>
      <c r="K67" s="163">
        <v>43866</v>
      </c>
      <c r="L67" s="48"/>
      <c r="M67" s="49">
        <v>0</v>
      </c>
      <c r="N67" s="49">
        <v>0</v>
      </c>
      <c r="O67" s="49">
        <v>1161.7</v>
      </c>
      <c r="P67" s="49">
        <v>1161.7</v>
      </c>
    </row>
    <row r="68" spans="2:16" hidden="1">
      <c r="B68" t="s">
        <v>216</v>
      </c>
      <c r="C68" t="s">
        <v>115</v>
      </c>
      <c r="D68" t="str">
        <f>VLOOKUP(Drawdown_Report[[#This Row],[Activity Number]],'Activity Info.'!$A$2:$B$26,2,TRUE)</f>
        <v>Administration</v>
      </c>
      <c r="E68" t="s">
        <v>217</v>
      </c>
      <c r="F68">
        <v>464157</v>
      </c>
      <c r="G68">
        <v>9</v>
      </c>
      <c r="H68" t="s">
        <v>218</v>
      </c>
      <c r="I68" s="48">
        <v>43866</v>
      </c>
      <c r="J68" s="48">
        <v>43866.704131944403</v>
      </c>
      <c r="K68" s="163">
        <v>43867</v>
      </c>
      <c r="L68" s="48"/>
      <c r="M68" s="49">
        <v>0</v>
      </c>
      <c r="N68" s="49">
        <v>0</v>
      </c>
      <c r="O68" s="49">
        <v>214139.57</v>
      </c>
      <c r="P68" s="49">
        <v>214139.57</v>
      </c>
    </row>
    <row r="69" spans="2:16" hidden="1">
      <c r="B69" t="s">
        <v>216</v>
      </c>
      <c r="C69" t="s">
        <v>115</v>
      </c>
      <c r="D69" t="str">
        <f>VLOOKUP(Drawdown_Report[[#This Row],[Activity Number]],'Activity Info.'!$A$2:$B$26,2,TRUE)</f>
        <v>Administration</v>
      </c>
      <c r="E69" t="s">
        <v>217</v>
      </c>
      <c r="F69">
        <v>464484</v>
      </c>
      <c r="G69">
        <v>1</v>
      </c>
      <c r="H69" t="s">
        <v>218</v>
      </c>
      <c r="I69" s="48">
        <v>43871</v>
      </c>
      <c r="J69" s="48">
        <v>43871.702118055597</v>
      </c>
      <c r="K69" s="163">
        <v>43872</v>
      </c>
      <c r="L69" s="48"/>
      <c r="M69" s="49">
        <v>0</v>
      </c>
      <c r="N69" s="49">
        <v>0</v>
      </c>
      <c r="O69" s="49">
        <v>6783.45</v>
      </c>
      <c r="P69" s="49">
        <v>6783.45</v>
      </c>
    </row>
    <row r="70" spans="2:16" hidden="1">
      <c r="B70" t="s">
        <v>216</v>
      </c>
      <c r="C70" t="s">
        <v>115</v>
      </c>
      <c r="D70" t="str">
        <f>VLOOKUP(Drawdown_Report[[#This Row],[Activity Number]],'Activity Info.'!$A$2:$B$26,2,TRUE)</f>
        <v>Administration</v>
      </c>
      <c r="E70" t="s">
        <v>217</v>
      </c>
      <c r="F70">
        <v>464774</v>
      </c>
      <c r="G70">
        <v>1</v>
      </c>
      <c r="H70" t="s">
        <v>218</v>
      </c>
      <c r="I70" s="48">
        <v>43873</v>
      </c>
      <c r="J70" s="48">
        <v>43873.871388888903</v>
      </c>
      <c r="K70" s="163">
        <v>43874</v>
      </c>
      <c r="L70" s="48"/>
      <c r="M70" s="49">
        <v>0</v>
      </c>
      <c r="N70" s="49">
        <v>0</v>
      </c>
      <c r="O70" s="49">
        <v>202291.5</v>
      </c>
      <c r="P70" s="49">
        <v>202291.5</v>
      </c>
    </row>
    <row r="71" spans="2:16" hidden="1">
      <c r="B71" t="s">
        <v>216</v>
      </c>
      <c r="C71" t="s">
        <v>115</v>
      </c>
      <c r="D71" t="str">
        <f>VLOOKUP(Drawdown_Report[[#This Row],[Activity Number]],'Activity Info.'!$A$2:$B$26,2,TRUE)</f>
        <v>Administration</v>
      </c>
      <c r="E71" t="s">
        <v>217</v>
      </c>
      <c r="F71">
        <v>465038</v>
      </c>
      <c r="G71">
        <v>1</v>
      </c>
      <c r="H71" t="s">
        <v>218</v>
      </c>
      <c r="I71" s="48">
        <v>43875</v>
      </c>
      <c r="J71" s="48">
        <v>43875.688738425903</v>
      </c>
      <c r="K71" s="163">
        <v>43876</v>
      </c>
      <c r="L71" s="48"/>
      <c r="M71" s="49">
        <v>0</v>
      </c>
      <c r="N71" s="49">
        <v>0</v>
      </c>
      <c r="O71" s="49">
        <v>8459</v>
      </c>
      <c r="P71" s="49">
        <v>8459</v>
      </c>
    </row>
    <row r="72" spans="2:16" hidden="1">
      <c r="B72" t="s">
        <v>216</v>
      </c>
      <c r="C72" t="s">
        <v>115</v>
      </c>
      <c r="D72" t="str">
        <f>VLOOKUP(Drawdown_Report[[#This Row],[Activity Number]],'Activity Info.'!$A$2:$B$26,2,TRUE)</f>
        <v>Administration</v>
      </c>
      <c r="E72" t="s">
        <v>217</v>
      </c>
      <c r="F72">
        <v>465574</v>
      </c>
      <c r="G72">
        <v>1</v>
      </c>
      <c r="H72" t="s">
        <v>218</v>
      </c>
      <c r="I72" s="48">
        <v>43882</v>
      </c>
      <c r="J72" s="48">
        <v>43882.769317129598</v>
      </c>
      <c r="K72" s="163">
        <v>43883</v>
      </c>
      <c r="L72" s="48"/>
      <c r="M72" s="49">
        <v>0</v>
      </c>
      <c r="N72" s="49">
        <v>0</v>
      </c>
      <c r="O72" s="49">
        <v>185352.29</v>
      </c>
      <c r="P72" s="49">
        <v>185352.29</v>
      </c>
    </row>
    <row r="73" spans="2:16" hidden="1">
      <c r="B73" t="s">
        <v>216</v>
      </c>
      <c r="C73" t="s">
        <v>115</v>
      </c>
      <c r="D73" t="str">
        <f>VLOOKUP(Drawdown_Report[[#This Row],[Activity Number]],'Activity Info.'!$A$2:$B$26,2,TRUE)</f>
        <v>Administration</v>
      </c>
      <c r="E73" t="s">
        <v>217</v>
      </c>
      <c r="F73">
        <v>465947</v>
      </c>
      <c r="G73">
        <v>1</v>
      </c>
      <c r="H73" t="s">
        <v>218</v>
      </c>
      <c r="I73" s="48">
        <v>43887</v>
      </c>
      <c r="J73" s="48">
        <v>43887.867175925901</v>
      </c>
      <c r="K73" s="163">
        <v>43888</v>
      </c>
      <c r="L73" s="48"/>
      <c r="M73" s="49">
        <v>0</v>
      </c>
      <c r="N73" s="49">
        <v>0</v>
      </c>
      <c r="O73" s="49">
        <v>6061.06</v>
      </c>
      <c r="P73" s="49">
        <v>6061.06</v>
      </c>
    </row>
    <row r="74" spans="2:16" hidden="1">
      <c r="B74" t="s">
        <v>216</v>
      </c>
      <c r="C74" t="s">
        <v>115</v>
      </c>
      <c r="D74" t="str">
        <f>VLOOKUP(Drawdown_Report[[#This Row],[Activity Number]],'Activity Info.'!$A$2:$B$26,2,TRUE)</f>
        <v>Administration</v>
      </c>
      <c r="E74" t="s">
        <v>217</v>
      </c>
      <c r="F74">
        <v>466155</v>
      </c>
      <c r="G74">
        <v>1</v>
      </c>
      <c r="H74" t="s">
        <v>218</v>
      </c>
      <c r="I74" s="48">
        <v>43888</v>
      </c>
      <c r="J74" s="48">
        <v>43888.708379629599</v>
      </c>
      <c r="K74" s="163">
        <v>43889</v>
      </c>
      <c r="L74" s="48"/>
      <c r="M74" s="49">
        <v>0</v>
      </c>
      <c r="N74" s="49">
        <v>0</v>
      </c>
      <c r="O74" s="49">
        <v>6171.37</v>
      </c>
      <c r="P74" s="49">
        <v>6171.37</v>
      </c>
    </row>
    <row r="75" spans="2:16" hidden="1">
      <c r="B75" t="s">
        <v>216</v>
      </c>
      <c r="C75" t="s">
        <v>115</v>
      </c>
      <c r="D75" t="str">
        <f>VLOOKUP(Drawdown_Report[[#This Row],[Activity Number]],'Activity Info.'!$A$2:$B$26,2,TRUE)</f>
        <v>Administration</v>
      </c>
      <c r="E75" t="s">
        <v>217</v>
      </c>
      <c r="F75">
        <v>466954</v>
      </c>
      <c r="G75">
        <v>1</v>
      </c>
      <c r="H75" t="s">
        <v>218</v>
      </c>
      <c r="I75" s="48">
        <v>43894</v>
      </c>
      <c r="J75" s="48">
        <v>43894.587083333303</v>
      </c>
      <c r="K75" s="163">
        <v>43895</v>
      </c>
      <c r="L75" s="48"/>
      <c r="M75" s="49">
        <v>0</v>
      </c>
      <c r="N75" s="49">
        <v>0</v>
      </c>
      <c r="O75" s="49">
        <v>10</v>
      </c>
      <c r="P75" s="49">
        <v>10</v>
      </c>
    </row>
    <row r="76" spans="2:16" hidden="1">
      <c r="B76" t="s">
        <v>216</v>
      </c>
      <c r="C76" t="s">
        <v>115</v>
      </c>
      <c r="D76" t="str">
        <f>VLOOKUP(Drawdown_Report[[#This Row],[Activity Number]],'Activity Info.'!$A$2:$B$26,2,TRUE)</f>
        <v>Administration</v>
      </c>
      <c r="E76" t="s">
        <v>217</v>
      </c>
      <c r="F76">
        <v>467899</v>
      </c>
      <c r="G76">
        <v>1</v>
      </c>
      <c r="H76" t="s">
        <v>218</v>
      </c>
      <c r="I76" s="48">
        <v>43899</v>
      </c>
      <c r="J76" s="48">
        <v>43899.708206018498</v>
      </c>
      <c r="K76" s="163">
        <v>43900</v>
      </c>
      <c r="L76" s="48"/>
      <c r="M76" s="49">
        <v>0</v>
      </c>
      <c r="N76" s="49">
        <v>0</v>
      </c>
      <c r="O76" s="49">
        <v>7780.5</v>
      </c>
      <c r="P76" s="49">
        <v>7780.5</v>
      </c>
    </row>
    <row r="77" spans="2:16" hidden="1">
      <c r="B77" t="s">
        <v>216</v>
      </c>
      <c r="C77" t="s">
        <v>115</v>
      </c>
      <c r="D77" t="str">
        <f>VLOOKUP(Drawdown_Report[[#This Row],[Activity Number]],'Activity Info.'!$A$2:$B$26,2,TRUE)</f>
        <v>Administration</v>
      </c>
      <c r="E77" t="s">
        <v>217</v>
      </c>
      <c r="F77">
        <v>468083</v>
      </c>
      <c r="G77">
        <v>1</v>
      </c>
      <c r="H77" t="s">
        <v>218</v>
      </c>
      <c r="I77" s="48">
        <v>43901</v>
      </c>
      <c r="J77" s="48">
        <v>43901.725624999999</v>
      </c>
      <c r="K77" s="163">
        <v>43902</v>
      </c>
      <c r="L77" s="48"/>
      <c r="M77" s="49">
        <v>0</v>
      </c>
      <c r="N77" s="49">
        <v>0</v>
      </c>
      <c r="O77" s="49">
        <v>4250</v>
      </c>
      <c r="P77" s="49">
        <v>4250</v>
      </c>
    </row>
    <row r="78" spans="2:16" hidden="1">
      <c r="B78" t="s">
        <v>216</v>
      </c>
      <c r="C78" t="s">
        <v>115</v>
      </c>
      <c r="D78" t="str">
        <f>VLOOKUP(Drawdown_Report[[#This Row],[Activity Number]],'Activity Info.'!$A$2:$B$26,2,TRUE)</f>
        <v>Administration</v>
      </c>
      <c r="E78" t="s">
        <v>217</v>
      </c>
      <c r="F78">
        <v>469154</v>
      </c>
      <c r="G78">
        <v>1</v>
      </c>
      <c r="H78" t="s">
        <v>218</v>
      </c>
      <c r="I78" s="48">
        <v>43914</v>
      </c>
      <c r="J78" s="48">
        <v>43914.722500000003</v>
      </c>
      <c r="K78" s="163">
        <v>43915</v>
      </c>
      <c r="L78" s="48"/>
      <c r="M78" s="49">
        <v>0</v>
      </c>
      <c r="N78" s="49">
        <v>0</v>
      </c>
      <c r="O78" s="49">
        <v>40148.449999999997</v>
      </c>
      <c r="P78" s="49">
        <v>40148.449999999997</v>
      </c>
    </row>
    <row r="79" spans="2:16" hidden="1">
      <c r="B79" t="s">
        <v>216</v>
      </c>
      <c r="C79" t="s">
        <v>115</v>
      </c>
      <c r="D79" t="str">
        <f>VLOOKUP(Drawdown_Report[[#This Row],[Activity Number]],'Activity Info.'!$A$2:$B$26,2,TRUE)</f>
        <v>Administration</v>
      </c>
      <c r="E79" t="s">
        <v>217</v>
      </c>
      <c r="F79">
        <v>469339</v>
      </c>
      <c r="G79">
        <v>1</v>
      </c>
      <c r="H79" t="s">
        <v>218</v>
      </c>
      <c r="I79" s="48">
        <v>43915</v>
      </c>
      <c r="J79" s="48">
        <v>43915.763032407398</v>
      </c>
      <c r="K79" s="163">
        <v>43916</v>
      </c>
      <c r="L79" s="48"/>
      <c r="M79" s="49">
        <v>0</v>
      </c>
      <c r="N79" s="49">
        <v>0</v>
      </c>
      <c r="O79" s="49">
        <v>17768.96</v>
      </c>
      <c r="P79" s="49">
        <v>17768.96</v>
      </c>
    </row>
    <row r="80" spans="2:16" hidden="1">
      <c r="B80" t="s">
        <v>216</v>
      </c>
      <c r="C80" t="s">
        <v>115</v>
      </c>
      <c r="D80" t="str">
        <f>VLOOKUP(Drawdown_Report[[#This Row],[Activity Number]],'Activity Info.'!$A$2:$B$26,2,TRUE)</f>
        <v>Administration</v>
      </c>
      <c r="E80" t="s">
        <v>217</v>
      </c>
      <c r="F80">
        <v>469520</v>
      </c>
      <c r="G80">
        <v>1</v>
      </c>
      <c r="H80" t="s">
        <v>218</v>
      </c>
      <c r="I80" s="48">
        <v>43916</v>
      </c>
      <c r="J80" s="48">
        <v>43916.855162036998</v>
      </c>
      <c r="K80" s="163">
        <v>43917</v>
      </c>
      <c r="L80" s="48"/>
      <c r="M80" s="49">
        <v>0</v>
      </c>
      <c r="N80" s="49">
        <v>0</v>
      </c>
      <c r="O80" s="49">
        <v>4071.7</v>
      </c>
      <c r="P80" s="49">
        <v>4071.7</v>
      </c>
    </row>
    <row r="81" spans="2:16" hidden="1">
      <c r="B81" t="s">
        <v>216</v>
      </c>
      <c r="C81" t="s">
        <v>115</v>
      </c>
      <c r="D81" t="str">
        <f>VLOOKUP(Drawdown_Report[[#This Row],[Activity Number]],'Activity Info.'!$A$2:$B$26,2,TRUE)</f>
        <v>Administration</v>
      </c>
      <c r="E81" t="s">
        <v>217</v>
      </c>
      <c r="F81">
        <v>469636</v>
      </c>
      <c r="G81">
        <v>1</v>
      </c>
      <c r="H81" t="s">
        <v>218</v>
      </c>
      <c r="I81" s="48">
        <v>43917</v>
      </c>
      <c r="J81" s="48">
        <v>43917.724791666697</v>
      </c>
      <c r="K81" s="163">
        <v>43918</v>
      </c>
      <c r="L81" s="48"/>
      <c r="M81" s="49">
        <v>0</v>
      </c>
      <c r="N81" s="49">
        <v>0</v>
      </c>
      <c r="O81" s="49">
        <v>2955443.5</v>
      </c>
      <c r="P81" s="49">
        <v>2955443.5</v>
      </c>
    </row>
    <row r="82" spans="2:16" hidden="1">
      <c r="B82" t="s">
        <v>216</v>
      </c>
      <c r="C82" t="s">
        <v>115</v>
      </c>
      <c r="D82" t="str">
        <f>VLOOKUP(Drawdown_Report[[#This Row],[Activity Number]],'Activity Info.'!$A$2:$B$26,2,TRUE)</f>
        <v>Administration</v>
      </c>
      <c r="E82" t="s">
        <v>217</v>
      </c>
      <c r="F82">
        <v>470280</v>
      </c>
      <c r="G82">
        <v>1</v>
      </c>
      <c r="H82" t="s">
        <v>218</v>
      </c>
      <c r="I82" s="48">
        <v>43924</v>
      </c>
      <c r="J82" s="48">
        <v>43924.779374999998</v>
      </c>
      <c r="K82" s="163">
        <v>43925</v>
      </c>
      <c r="L82" s="48"/>
      <c r="M82" s="49">
        <v>0</v>
      </c>
      <c r="N82" s="49">
        <v>0</v>
      </c>
      <c r="O82" s="49">
        <v>5701.75</v>
      </c>
      <c r="P82" s="49">
        <v>5701.75</v>
      </c>
    </row>
    <row r="83" spans="2:16" hidden="1">
      <c r="B83" t="s">
        <v>216</v>
      </c>
      <c r="C83" t="s">
        <v>115</v>
      </c>
      <c r="D83" t="str">
        <f>VLOOKUP(Drawdown_Report[[#This Row],[Activity Number]],'Activity Info.'!$A$2:$B$26,2,TRUE)</f>
        <v>Administration</v>
      </c>
      <c r="E83" t="s">
        <v>217</v>
      </c>
      <c r="F83">
        <v>470618</v>
      </c>
      <c r="G83">
        <v>2</v>
      </c>
      <c r="H83" t="s">
        <v>218</v>
      </c>
      <c r="I83" s="48">
        <v>43928</v>
      </c>
      <c r="J83" s="48">
        <v>43928.841956018499</v>
      </c>
      <c r="K83" s="163">
        <v>43929</v>
      </c>
      <c r="L83" s="48"/>
      <c r="M83" s="49">
        <v>0</v>
      </c>
      <c r="N83" s="49">
        <v>0</v>
      </c>
      <c r="O83" s="49">
        <v>1413.8</v>
      </c>
      <c r="P83" s="49">
        <v>1413.8</v>
      </c>
    </row>
    <row r="84" spans="2:16" hidden="1">
      <c r="B84" t="s">
        <v>220</v>
      </c>
      <c r="C84" t="s">
        <v>153</v>
      </c>
      <c r="D84" t="str">
        <f>VLOOKUP(Drawdown_Report[[#This Row],[Activity Number]],'Activity Info.'!$A$2:$B$26,2,TRUE)</f>
        <v>Small Business Financing</v>
      </c>
      <c r="E84" t="s">
        <v>221</v>
      </c>
      <c r="F84">
        <v>428728</v>
      </c>
      <c r="G84">
        <v>1</v>
      </c>
      <c r="H84" t="s">
        <v>218</v>
      </c>
      <c r="I84" s="48">
        <v>43581</v>
      </c>
      <c r="J84" s="48">
        <v>43581.528726851902</v>
      </c>
      <c r="K84" s="163">
        <v>43582</v>
      </c>
      <c r="L84" s="48"/>
      <c r="M84" s="49">
        <v>0</v>
      </c>
      <c r="N84" s="49">
        <v>0</v>
      </c>
      <c r="O84" s="49">
        <v>1176.8699999999999</v>
      </c>
      <c r="P84" s="49">
        <v>1176.8699999999999</v>
      </c>
    </row>
    <row r="85" spans="2:16" hidden="1">
      <c r="B85" t="s">
        <v>220</v>
      </c>
      <c r="C85" t="s">
        <v>153</v>
      </c>
      <c r="D85" t="str">
        <f>VLOOKUP(Drawdown_Report[[#This Row],[Activity Number]],'Activity Info.'!$A$2:$B$26,2,TRUE)</f>
        <v>Small Business Financing</v>
      </c>
      <c r="E85" t="s">
        <v>221</v>
      </c>
      <c r="F85">
        <v>431232</v>
      </c>
      <c r="G85">
        <v>1</v>
      </c>
      <c r="H85" t="s">
        <v>218</v>
      </c>
      <c r="I85" s="48">
        <v>43601</v>
      </c>
      <c r="J85" s="48">
        <v>43601.620914351799</v>
      </c>
      <c r="K85" s="163">
        <v>43602</v>
      </c>
      <c r="L85" s="48"/>
      <c r="M85" s="49">
        <v>0</v>
      </c>
      <c r="N85" s="49">
        <v>0</v>
      </c>
      <c r="O85" s="49">
        <v>789.25</v>
      </c>
      <c r="P85" s="49">
        <v>789.25</v>
      </c>
    </row>
    <row r="86" spans="2:16" hidden="1">
      <c r="B86" t="s">
        <v>220</v>
      </c>
      <c r="C86" t="s">
        <v>153</v>
      </c>
      <c r="D86" t="str">
        <f>VLOOKUP(Drawdown_Report[[#This Row],[Activity Number]],'Activity Info.'!$A$2:$B$26,2,TRUE)</f>
        <v>Small Business Financing</v>
      </c>
      <c r="E86" t="s">
        <v>221</v>
      </c>
      <c r="F86">
        <v>436412</v>
      </c>
      <c r="G86">
        <v>1</v>
      </c>
      <c r="H86" t="s">
        <v>218</v>
      </c>
      <c r="I86" s="48">
        <v>43647</v>
      </c>
      <c r="J86" s="48">
        <v>43647.3992476852</v>
      </c>
      <c r="K86" s="163">
        <v>43648</v>
      </c>
      <c r="L86" s="48"/>
      <c r="M86" s="49">
        <v>0</v>
      </c>
      <c r="N86" s="49">
        <v>0</v>
      </c>
      <c r="O86" s="49">
        <v>2596.4</v>
      </c>
      <c r="P86" s="49">
        <v>2596.4</v>
      </c>
    </row>
    <row r="87" spans="2:16" hidden="1">
      <c r="B87" t="s">
        <v>220</v>
      </c>
      <c r="C87" t="s">
        <v>153</v>
      </c>
      <c r="D87" t="str">
        <f>VLOOKUP(Drawdown_Report[[#This Row],[Activity Number]],'Activity Info.'!$A$2:$B$26,2,TRUE)</f>
        <v>Small Business Financing</v>
      </c>
      <c r="E87" t="s">
        <v>221</v>
      </c>
      <c r="F87">
        <v>437033</v>
      </c>
      <c r="G87">
        <v>1</v>
      </c>
      <c r="H87" t="s">
        <v>218</v>
      </c>
      <c r="I87" s="48">
        <v>43654</v>
      </c>
      <c r="J87" s="48">
        <v>43654.425671296303</v>
      </c>
      <c r="K87" s="163">
        <v>43655</v>
      </c>
      <c r="L87" s="48"/>
      <c r="M87" s="49">
        <v>0</v>
      </c>
      <c r="N87" s="49">
        <v>0</v>
      </c>
      <c r="O87" s="49">
        <v>1007.64</v>
      </c>
      <c r="P87" s="49">
        <v>1007.64</v>
      </c>
    </row>
    <row r="88" spans="2:16" hidden="1">
      <c r="B88" t="s">
        <v>220</v>
      </c>
      <c r="C88" t="s">
        <v>153</v>
      </c>
      <c r="D88" t="str">
        <f>VLOOKUP(Drawdown_Report[[#This Row],[Activity Number]],'Activity Info.'!$A$2:$B$26,2,TRUE)</f>
        <v>Small Business Financing</v>
      </c>
      <c r="E88" t="s">
        <v>221</v>
      </c>
      <c r="F88">
        <v>439735</v>
      </c>
      <c r="G88">
        <v>1</v>
      </c>
      <c r="H88" t="s">
        <v>218</v>
      </c>
      <c r="I88" s="48">
        <v>43675</v>
      </c>
      <c r="J88" s="48">
        <v>43675.479143518503</v>
      </c>
      <c r="K88" s="163">
        <v>43676</v>
      </c>
      <c r="L88" s="48"/>
      <c r="M88" s="49">
        <v>0</v>
      </c>
      <c r="N88" s="49">
        <v>0</v>
      </c>
      <c r="O88" s="49">
        <v>1065.3499999999999</v>
      </c>
      <c r="P88" s="49">
        <v>1065.3499999999999</v>
      </c>
    </row>
    <row r="89" spans="2:16" hidden="1">
      <c r="B89" t="s">
        <v>220</v>
      </c>
      <c r="C89" t="s">
        <v>153</v>
      </c>
      <c r="D89" t="str">
        <f>VLOOKUP(Drawdown_Report[[#This Row],[Activity Number]],'Activity Info.'!$A$2:$B$26,2,TRUE)</f>
        <v>Small Business Financing</v>
      </c>
      <c r="E89" t="s">
        <v>221</v>
      </c>
      <c r="F89">
        <v>444532</v>
      </c>
      <c r="G89">
        <v>1</v>
      </c>
      <c r="H89" t="s">
        <v>218</v>
      </c>
      <c r="I89" s="48">
        <v>43728</v>
      </c>
      <c r="J89" s="48">
        <v>43728.612870370402</v>
      </c>
      <c r="K89" s="163">
        <v>43729</v>
      </c>
      <c r="L89" s="48"/>
      <c r="M89" s="49">
        <v>0</v>
      </c>
      <c r="N89" s="49">
        <v>0</v>
      </c>
      <c r="O89" s="49">
        <v>1698.5</v>
      </c>
      <c r="P89" s="49">
        <v>1698.5</v>
      </c>
    </row>
    <row r="90" spans="2:16" hidden="1">
      <c r="B90" t="s">
        <v>220</v>
      </c>
      <c r="C90" t="s">
        <v>153</v>
      </c>
      <c r="D90" t="str">
        <f>VLOOKUP(Drawdown_Report[[#This Row],[Activity Number]],'Activity Info.'!$A$2:$B$26,2,TRUE)</f>
        <v>Small Business Financing</v>
      </c>
      <c r="E90" t="s">
        <v>221</v>
      </c>
      <c r="F90">
        <v>445412</v>
      </c>
      <c r="G90">
        <v>1</v>
      </c>
      <c r="H90" t="s">
        <v>218</v>
      </c>
      <c r="I90" s="48">
        <v>43735</v>
      </c>
      <c r="J90" s="48">
        <v>43735.503587963001</v>
      </c>
      <c r="K90" s="163">
        <v>43736</v>
      </c>
      <c r="L90" s="48"/>
      <c r="M90" s="49">
        <v>0</v>
      </c>
      <c r="N90" s="49">
        <v>0</v>
      </c>
      <c r="O90" s="49">
        <v>637.34</v>
      </c>
      <c r="P90" s="49">
        <v>637.34</v>
      </c>
    </row>
    <row r="91" spans="2:16" hidden="1">
      <c r="B91" t="s">
        <v>220</v>
      </c>
      <c r="C91" t="s">
        <v>153</v>
      </c>
      <c r="D91" t="str">
        <f>VLOOKUP(Drawdown_Report[[#This Row],[Activity Number]],'Activity Info.'!$A$2:$B$26,2,TRUE)</f>
        <v>Small Business Financing</v>
      </c>
      <c r="E91" t="s">
        <v>221</v>
      </c>
      <c r="F91">
        <v>446816</v>
      </c>
      <c r="G91">
        <v>1</v>
      </c>
      <c r="H91" t="s">
        <v>218</v>
      </c>
      <c r="I91" s="48">
        <v>43739</v>
      </c>
      <c r="J91" s="48">
        <v>43739.750960648104</v>
      </c>
      <c r="K91" s="163">
        <v>43740</v>
      </c>
      <c r="L91" s="48"/>
      <c r="M91" s="49">
        <v>0</v>
      </c>
      <c r="N91" s="49">
        <v>0</v>
      </c>
      <c r="O91" s="49">
        <v>613.38</v>
      </c>
      <c r="P91" s="49">
        <v>613.38</v>
      </c>
    </row>
    <row r="92" spans="2:16" hidden="1">
      <c r="B92" t="s">
        <v>220</v>
      </c>
      <c r="C92" t="s">
        <v>153</v>
      </c>
      <c r="D92" t="str">
        <f>VLOOKUP(Drawdown_Report[[#This Row],[Activity Number]],'Activity Info.'!$A$2:$B$26,2,TRUE)</f>
        <v>Small Business Financing</v>
      </c>
      <c r="E92" t="s">
        <v>221</v>
      </c>
      <c r="F92">
        <v>447860</v>
      </c>
      <c r="G92">
        <v>1</v>
      </c>
      <c r="H92" t="s">
        <v>218</v>
      </c>
      <c r="I92" s="48">
        <v>43749</v>
      </c>
      <c r="J92" s="48">
        <v>43749.738067129598</v>
      </c>
      <c r="K92" s="163">
        <v>43750</v>
      </c>
      <c r="L92" s="48"/>
      <c r="M92" s="49">
        <v>0</v>
      </c>
      <c r="N92" s="49">
        <v>0</v>
      </c>
      <c r="O92" s="49">
        <v>745.23</v>
      </c>
      <c r="P92" s="49">
        <v>745.23</v>
      </c>
    </row>
    <row r="93" spans="2:16" hidden="1">
      <c r="B93" t="s">
        <v>220</v>
      </c>
      <c r="C93" t="s">
        <v>153</v>
      </c>
      <c r="D93" t="str">
        <f>VLOOKUP(Drawdown_Report[[#This Row],[Activity Number]],'Activity Info.'!$A$2:$B$26,2,TRUE)</f>
        <v>Small Business Financing</v>
      </c>
      <c r="E93" t="s">
        <v>221</v>
      </c>
      <c r="F93">
        <v>450265</v>
      </c>
      <c r="G93">
        <v>1</v>
      </c>
      <c r="H93" t="s">
        <v>218</v>
      </c>
      <c r="I93" s="48">
        <v>43762</v>
      </c>
      <c r="J93" s="48">
        <v>43762.676157407397</v>
      </c>
      <c r="K93" s="163">
        <v>43763</v>
      </c>
      <c r="L93" s="48"/>
      <c r="M93" s="49">
        <v>0</v>
      </c>
      <c r="N93" s="49">
        <v>0</v>
      </c>
      <c r="O93" s="49">
        <v>674.42</v>
      </c>
      <c r="P93" s="49">
        <v>674.42</v>
      </c>
    </row>
    <row r="94" spans="2:16" hidden="1">
      <c r="B94" t="s">
        <v>220</v>
      </c>
      <c r="C94" t="s">
        <v>153</v>
      </c>
      <c r="D94" t="str">
        <f>VLOOKUP(Drawdown_Report[[#This Row],[Activity Number]],'Activity Info.'!$A$2:$B$26,2,TRUE)</f>
        <v>Small Business Financing</v>
      </c>
      <c r="E94" t="s">
        <v>221</v>
      </c>
      <c r="F94">
        <v>450534</v>
      </c>
      <c r="G94">
        <v>1</v>
      </c>
      <c r="H94" t="s">
        <v>218</v>
      </c>
      <c r="I94" s="48">
        <v>43766</v>
      </c>
      <c r="J94" s="48">
        <v>43766.720046296301</v>
      </c>
      <c r="K94" s="163">
        <v>43767</v>
      </c>
      <c r="L94" s="48"/>
      <c r="M94" s="49">
        <v>0</v>
      </c>
      <c r="N94" s="49">
        <v>0</v>
      </c>
      <c r="O94" s="49">
        <v>528.52</v>
      </c>
      <c r="P94" s="49">
        <v>528.52</v>
      </c>
    </row>
    <row r="95" spans="2:16" hidden="1">
      <c r="B95" t="s">
        <v>220</v>
      </c>
      <c r="C95" t="s">
        <v>153</v>
      </c>
      <c r="D95" t="str">
        <f>VLOOKUP(Drawdown_Report[[#This Row],[Activity Number]],'Activity Info.'!$A$2:$B$26,2,TRUE)</f>
        <v>Small Business Financing</v>
      </c>
      <c r="E95" t="s">
        <v>221</v>
      </c>
      <c r="F95">
        <v>452655</v>
      </c>
      <c r="G95">
        <v>1</v>
      </c>
      <c r="H95" t="s">
        <v>218</v>
      </c>
      <c r="I95" s="48">
        <v>43777</v>
      </c>
      <c r="J95" s="48">
        <v>43777.625127314801</v>
      </c>
      <c r="K95" s="163">
        <v>43778</v>
      </c>
      <c r="L95" s="48"/>
      <c r="M95" s="49">
        <v>0</v>
      </c>
      <c r="N95" s="49">
        <v>0</v>
      </c>
      <c r="O95" s="49">
        <v>639.79</v>
      </c>
      <c r="P95" s="49">
        <v>639.79</v>
      </c>
    </row>
    <row r="96" spans="2:16" hidden="1">
      <c r="B96" t="s">
        <v>220</v>
      </c>
      <c r="C96" t="s">
        <v>153</v>
      </c>
      <c r="D96" t="str">
        <f>VLOOKUP(Drawdown_Report[[#This Row],[Activity Number]],'Activity Info.'!$A$2:$B$26,2,TRUE)</f>
        <v>Small Business Financing</v>
      </c>
      <c r="E96" t="s">
        <v>221</v>
      </c>
      <c r="F96">
        <v>455336</v>
      </c>
      <c r="G96">
        <v>1</v>
      </c>
      <c r="H96" t="s">
        <v>218</v>
      </c>
      <c r="I96" s="48">
        <v>43791</v>
      </c>
      <c r="J96" s="48">
        <v>43791.829212962999</v>
      </c>
      <c r="K96" s="163">
        <v>43792</v>
      </c>
      <c r="L96" s="48"/>
      <c r="M96" s="49">
        <v>0</v>
      </c>
      <c r="N96" s="49">
        <v>0</v>
      </c>
      <c r="O96" s="49">
        <v>440.1</v>
      </c>
      <c r="P96" s="49">
        <v>440.1</v>
      </c>
    </row>
    <row r="97" spans="2:16" hidden="1">
      <c r="B97" t="s">
        <v>220</v>
      </c>
      <c r="C97" t="s">
        <v>153</v>
      </c>
      <c r="D97" t="str">
        <f>VLOOKUP(Drawdown_Report[[#This Row],[Activity Number]],'Activity Info.'!$A$2:$B$26,2,TRUE)</f>
        <v>Small Business Financing</v>
      </c>
      <c r="E97" t="s">
        <v>221</v>
      </c>
      <c r="F97">
        <v>458614</v>
      </c>
      <c r="G97">
        <v>1</v>
      </c>
      <c r="H97" t="s">
        <v>218</v>
      </c>
      <c r="I97" s="48">
        <v>43818</v>
      </c>
      <c r="J97" s="48">
        <v>43818.707905092597</v>
      </c>
      <c r="K97" s="163">
        <v>43819</v>
      </c>
      <c r="L97" s="48"/>
      <c r="M97" s="49">
        <v>0</v>
      </c>
      <c r="N97" s="49">
        <v>0</v>
      </c>
      <c r="O97" s="49">
        <v>471.81</v>
      </c>
      <c r="P97" s="49">
        <v>471.81</v>
      </c>
    </row>
    <row r="98" spans="2:16" hidden="1">
      <c r="B98" t="s">
        <v>220</v>
      </c>
      <c r="C98" t="s">
        <v>153</v>
      </c>
      <c r="D98" t="str">
        <f>VLOOKUP(Drawdown_Report[[#This Row],[Activity Number]],'Activity Info.'!$A$2:$B$26,2,TRUE)</f>
        <v>Small Business Financing</v>
      </c>
      <c r="E98" t="s">
        <v>221</v>
      </c>
      <c r="F98">
        <v>461273</v>
      </c>
      <c r="G98">
        <v>1</v>
      </c>
      <c r="H98" t="s">
        <v>218</v>
      </c>
      <c r="I98" s="48">
        <v>43844</v>
      </c>
      <c r="J98" s="48">
        <v>43844.702442129601</v>
      </c>
      <c r="K98" s="163">
        <v>43845</v>
      </c>
      <c r="L98" s="48"/>
      <c r="M98" s="49">
        <v>0</v>
      </c>
      <c r="N98" s="49">
        <v>0</v>
      </c>
      <c r="O98" s="49">
        <v>380.82</v>
      </c>
      <c r="P98" s="49">
        <v>380.82</v>
      </c>
    </row>
    <row r="99" spans="2:16" hidden="1">
      <c r="B99" t="s">
        <v>220</v>
      </c>
      <c r="C99" t="s">
        <v>153</v>
      </c>
      <c r="D99" t="str">
        <f>VLOOKUP(Drawdown_Report[[#This Row],[Activity Number]],'Activity Info.'!$A$2:$B$26,2,TRUE)</f>
        <v>Small Business Financing</v>
      </c>
      <c r="E99" t="s">
        <v>221</v>
      </c>
      <c r="F99">
        <v>463944</v>
      </c>
      <c r="G99">
        <v>1</v>
      </c>
      <c r="H99" t="s">
        <v>218</v>
      </c>
      <c r="I99" s="48">
        <v>43864</v>
      </c>
      <c r="J99" s="48">
        <v>43864.660844907397</v>
      </c>
      <c r="K99" s="163">
        <v>43865</v>
      </c>
      <c r="L99" s="48"/>
      <c r="M99" s="49">
        <v>0</v>
      </c>
      <c r="N99" s="49">
        <v>0</v>
      </c>
      <c r="O99" s="49">
        <v>435.59</v>
      </c>
      <c r="P99" s="49">
        <v>435.59</v>
      </c>
    </row>
    <row r="100" spans="2:16" hidden="1">
      <c r="B100" t="s">
        <v>220</v>
      </c>
      <c r="C100" t="s">
        <v>153</v>
      </c>
      <c r="D100" t="str">
        <f>VLOOKUP(Drawdown_Report[[#This Row],[Activity Number]],'Activity Info.'!$A$2:$B$26,2,TRUE)</f>
        <v>Small Business Financing</v>
      </c>
      <c r="E100" t="s">
        <v>221</v>
      </c>
      <c r="F100">
        <v>464157</v>
      </c>
      <c r="G100">
        <v>1</v>
      </c>
      <c r="H100" t="s">
        <v>218</v>
      </c>
      <c r="I100" s="48">
        <v>43866</v>
      </c>
      <c r="J100" s="48">
        <v>43866.704131944403</v>
      </c>
      <c r="K100" s="163">
        <v>43867</v>
      </c>
      <c r="L100" s="48"/>
      <c r="M100" s="49">
        <v>0</v>
      </c>
      <c r="N100" s="49">
        <v>0</v>
      </c>
      <c r="O100" s="49">
        <v>344.44</v>
      </c>
      <c r="P100" s="49">
        <v>344.44</v>
      </c>
    </row>
    <row r="101" spans="2:16" hidden="1">
      <c r="B101" t="s">
        <v>220</v>
      </c>
      <c r="C101" t="s">
        <v>153</v>
      </c>
      <c r="D101" t="str">
        <f>VLOOKUP(Drawdown_Report[[#This Row],[Activity Number]],'Activity Info.'!$A$2:$B$26,2,TRUE)</f>
        <v>Small Business Financing</v>
      </c>
      <c r="E101" t="s">
        <v>222</v>
      </c>
      <c r="F101">
        <v>428728</v>
      </c>
      <c r="G101">
        <v>2</v>
      </c>
      <c r="H101" t="s">
        <v>218</v>
      </c>
      <c r="I101" s="48">
        <v>43581</v>
      </c>
      <c r="J101" s="48">
        <v>43581.528726851902</v>
      </c>
      <c r="K101" s="163">
        <v>43582</v>
      </c>
      <c r="L101" s="48"/>
      <c r="M101" s="49">
        <v>0</v>
      </c>
      <c r="N101" s="49">
        <v>0</v>
      </c>
      <c r="O101" s="49">
        <v>2746.03</v>
      </c>
      <c r="P101" s="49">
        <v>2746.03</v>
      </c>
    </row>
    <row r="102" spans="2:16" hidden="1">
      <c r="B102" t="s">
        <v>220</v>
      </c>
      <c r="C102" t="s">
        <v>153</v>
      </c>
      <c r="D102" t="str">
        <f>VLOOKUP(Drawdown_Report[[#This Row],[Activity Number]],'Activity Info.'!$A$2:$B$26,2,TRUE)</f>
        <v>Small Business Financing</v>
      </c>
      <c r="E102" t="s">
        <v>222</v>
      </c>
      <c r="F102">
        <v>431232</v>
      </c>
      <c r="G102">
        <v>2</v>
      </c>
      <c r="H102" t="s">
        <v>218</v>
      </c>
      <c r="I102" s="48">
        <v>43601</v>
      </c>
      <c r="J102" s="48">
        <v>43601.620914351799</v>
      </c>
      <c r="K102" s="163">
        <v>43602</v>
      </c>
      <c r="L102" s="48"/>
      <c r="M102" s="49">
        <v>0</v>
      </c>
      <c r="N102" s="49">
        <v>0</v>
      </c>
      <c r="O102" s="49">
        <v>1841.58</v>
      </c>
      <c r="P102" s="49">
        <v>1841.58</v>
      </c>
    </row>
    <row r="103" spans="2:16" hidden="1">
      <c r="B103" t="s">
        <v>220</v>
      </c>
      <c r="C103" t="s">
        <v>153</v>
      </c>
      <c r="D103" t="str">
        <f>VLOOKUP(Drawdown_Report[[#This Row],[Activity Number]],'Activity Info.'!$A$2:$B$26,2,TRUE)</f>
        <v>Small Business Financing</v>
      </c>
      <c r="E103" t="s">
        <v>222</v>
      </c>
      <c r="F103">
        <v>436412</v>
      </c>
      <c r="G103">
        <v>2</v>
      </c>
      <c r="H103" t="s">
        <v>218</v>
      </c>
      <c r="I103" s="48">
        <v>43647</v>
      </c>
      <c r="J103" s="48">
        <v>43647.3992476852</v>
      </c>
      <c r="K103" s="163">
        <v>43648</v>
      </c>
      <c r="L103" s="48"/>
      <c r="M103" s="49">
        <v>0</v>
      </c>
      <c r="N103" s="49">
        <v>0</v>
      </c>
      <c r="O103" s="49">
        <v>6375.48</v>
      </c>
      <c r="P103" s="49">
        <v>6375.48</v>
      </c>
    </row>
    <row r="104" spans="2:16" hidden="1">
      <c r="B104" t="s">
        <v>220</v>
      </c>
      <c r="C104" t="s">
        <v>153</v>
      </c>
      <c r="D104" t="str">
        <f>VLOOKUP(Drawdown_Report[[#This Row],[Activity Number]],'Activity Info.'!$A$2:$B$26,2,TRUE)</f>
        <v>Small Business Financing</v>
      </c>
      <c r="E104" t="s">
        <v>222</v>
      </c>
      <c r="F104">
        <v>437033</v>
      </c>
      <c r="G104">
        <v>2</v>
      </c>
      <c r="H104" t="s">
        <v>218</v>
      </c>
      <c r="I104" s="48">
        <v>43654</v>
      </c>
      <c r="J104" s="48">
        <v>43654.425671296303</v>
      </c>
      <c r="K104" s="163">
        <v>43655</v>
      </c>
      <c r="L104" s="48"/>
      <c r="M104" s="49">
        <v>0</v>
      </c>
      <c r="N104" s="49">
        <v>0</v>
      </c>
      <c r="O104" s="49">
        <v>2351.17</v>
      </c>
      <c r="P104" s="49">
        <v>2351.17</v>
      </c>
    </row>
    <row r="105" spans="2:16" hidden="1">
      <c r="B105" t="s">
        <v>220</v>
      </c>
      <c r="C105" t="s">
        <v>153</v>
      </c>
      <c r="D105" t="str">
        <f>VLOOKUP(Drawdown_Report[[#This Row],[Activity Number]],'Activity Info.'!$A$2:$B$26,2,TRUE)</f>
        <v>Small Business Financing</v>
      </c>
      <c r="E105" t="s">
        <v>222</v>
      </c>
      <c r="F105">
        <v>439735</v>
      </c>
      <c r="G105">
        <v>2</v>
      </c>
      <c r="H105" t="s">
        <v>218</v>
      </c>
      <c r="I105" s="48">
        <v>43675</v>
      </c>
      <c r="J105" s="48">
        <v>43675.479143518503</v>
      </c>
      <c r="K105" s="163">
        <v>43676</v>
      </c>
      <c r="L105" s="48"/>
      <c r="M105" s="49">
        <v>0</v>
      </c>
      <c r="N105" s="49">
        <v>0</v>
      </c>
      <c r="O105" s="49">
        <v>2485.81</v>
      </c>
      <c r="P105" s="49">
        <v>2485.81</v>
      </c>
    </row>
    <row r="106" spans="2:16" hidden="1">
      <c r="B106" t="s">
        <v>220</v>
      </c>
      <c r="C106" t="s">
        <v>153</v>
      </c>
      <c r="D106" t="str">
        <f>VLOOKUP(Drawdown_Report[[#This Row],[Activity Number]],'Activity Info.'!$A$2:$B$26,2,TRUE)</f>
        <v>Small Business Financing</v>
      </c>
      <c r="E106" t="s">
        <v>222</v>
      </c>
      <c r="F106">
        <v>444532</v>
      </c>
      <c r="G106">
        <v>2</v>
      </c>
      <c r="H106" t="s">
        <v>218</v>
      </c>
      <c r="I106" s="48">
        <v>43728</v>
      </c>
      <c r="J106" s="48">
        <v>43728.612870370402</v>
      </c>
      <c r="K106" s="163">
        <v>43729</v>
      </c>
      <c r="L106" s="48"/>
      <c r="M106" s="49">
        <v>0</v>
      </c>
      <c r="N106" s="49">
        <v>0</v>
      </c>
      <c r="O106" s="49">
        <v>3963.18</v>
      </c>
      <c r="P106" s="49">
        <v>3963.18</v>
      </c>
    </row>
    <row r="107" spans="2:16" hidden="1">
      <c r="B107" t="s">
        <v>220</v>
      </c>
      <c r="C107" t="s">
        <v>153</v>
      </c>
      <c r="D107" t="str">
        <f>VLOOKUP(Drawdown_Report[[#This Row],[Activity Number]],'Activity Info.'!$A$2:$B$26,2,TRUE)</f>
        <v>Small Business Financing</v>
      </c>
      <c r="E107" t="s">
        <v>222</v>
      </c>
      <c r="F107">
        <v>445412</v>
      </c>
      <c r="G107">
        <v>2</v>
      </c>
      <c r="H107" t="s">
        <v>218</v>
      </c>
      <c r="I107" s="48">
        <v>43735</v>
      </c>
      <c r="J107" s="48">
        <v>43735.503587963001</v>
      </c>
      <c r="K107" s="163">
        <v>43736</v>
      </c>
      <c r="L107" s="48"/>
      <c r="M107" s="49">
        <v>0</v>
      </c>
      <c r="N107" s="49">
        <v>0</v>
      </c>
      <c r="O107" s="49">
        <v>1487.15</v>
      </c>
      <c r="P107" s="49">
        <v>1487.15</v>
      </c>
    </row>
    <row r="108" spans="2:16" hidden="1">
      <c r="B108" t="s">
        <v>220</v>
      </c>
      <c r="C108" t="s">
        <v>153</v>
      </c>
      <c r="D108" t="str">
        <f>VLOOKUP(Drawdown_Report[[#This Row],[Activity Number]],'Activity Info.'!$A$2:$B$26,2,TRUE)</f>
        <v>Small Business Financing</v>
      </c>
      <c r="E108" t="s">
        <v>222</v>
      </c>
      <c r="F108">
        <v>446816</v>
      </c>
      <c r="G108">
        <v>2</v>
      </c>
      <c r="H108" t="s">
        <v>218</v>
      </c>
      <c r="I108" s="48">
        <v>43739</v>
      </c>
      <c r="J108" s="48">
        <v>43739.751412037003</v>
      </c>
      <c r="K108" s="163">
        <v>43740</v>
      </c>
      <c r="L108" s="48"/>
      <c r="M108" s="49">
        <v>0</v>
      </c>
      <c r="N108" s="49">
        <v>0</v>
      </c>
      <c r="O108" s="49">
        <v>1431.24</v>
      </c>
      <c r="P108" s="49">
        <v>1431.24</v>
      </c>
    </row>
    <row r="109" spans="2:16" hidden="1">
      <c r="B109" t="s">
        <v>220</v>
      </c>
      <c r="C109" t="s">
        <v>153</v>
      </c>
      <c r="D109" t="str">
        <f>VLOOKUP(Drawdown_Report[[#This Row],[Activity Number]],'Activity Info.'!$A$2:$B$26,2,TRUE)</f>
        <v>Small Business Financing</v>
      </c>
      <c r="E109" t="s">
        <v>222</v>
      </c>
      <c r="F109">
        <v>447860</v>
      </c>
      <c r="G109">
        <v>2</v>
      </c>
      <c r="H109" t="s">
        <v>218</v>
      </c>
      <c r="I109" s="48">
        <v>43749</v>
      </c>
      <c r="J109" s="48">
        <v>43749.738067129598</v>
      </c>
      <c r="K109" s="163">
        <v>43750</v>
      </c>
      <c r="L109" s="48"/>
      <c r="M109" s="49">
        <v>0</v>
      </c>
      <c r="N109" s="49">
        <v>0</v>
      </c>
      <c r="O109" s="49">
        <v>1738.89</v>
      </c>
      <c r="P109" s="49">
        <v>1738.89</v>
      </c>
    </row>
    <row r="110" spans="2:16" hidden="1">
      <c r="B110" t="s">
        <v>220</v>
      </c>
      <c r="C110" t="s">
        <v>153</v>
      </c>
      <c r="D110" t="str">
        <f>VLOOKUP(Drawdown_Report[[#This Row],[Activity Number]],'Activity Info.'!$A$2:$B$26,2,TRUE)</f>
        <v>Small Business Financing</v>
      </c>
      <c r="E110" t="s">
        <v>222</v>
      </c>
      <c r="F110">
        <v>450265</v>
      </c>
      <c r="G110">
        <v>2</v>
      </c>
      <c r="H110" t="s">
        <v>218</v>
      </c>
      <c r="I110" s="48">
        <v>43762</v>
      </c>
      <c r="J110" s="48">
        <v>43762.676157407397</v>
      </c>
      <c r="K110" s="163">
        <v>43763</v>
      </c>
      <c r="L110" s="48"/>
      <c r="M110" s="49">
        <v>0</v>
      </c>
      <c r="N110" s="49">
        <v>0</v>
      </c>
      <c r="O110" s="49">
        <v>1573.65</v>
      </c>
      <c r="P110" s="49">
        <v>1573.65</v>
      </c>
    </row>
    <row r="111" spans="2:16" hidden="1">
      <c r="B111" t="s">
        <v>220</v>
      </c>
      <c r="C111" t="s">
        <v>153</v>
      </c>
      <c r="D111" t="str">
        <f>VLOOKUP(Drawdown_Report[[#This Row],[Activity Number]],'Activity Info.'!$A$2:$B$26,2,TRUE)</f>
        <v>Small Business Financing</v>
      </c>
      <c r="E111" t="s">
        <v>222</v>
      </c>
      <c r="F111">
        <v>450534</v>
      </c>
      <c r="G111">
        <v>2</v>
      </c>
      <c r="H111" t="s">
        <v>218</v>
      </c>
      <c r="I111" s="48">
        <v>43766</v>
      </c>
      <c r="J111" s="48">
        <v>43766.720046296301</v>
      </c>
      <c r="K111" s="163">
        <v>43767</v>
      </c>
      <c r="L111" s="48"/>
      <c r="M111" s="49">
        <v>0</v>
      </c>
      <c r="N111" s="49">
        <v>0</v>
      </c>
      <c r="O111" s="49">
        <v>1233.22</v>
      </c>
      <c r="P111" s="49">
        <v>1233.22</v>
      </c>
    </row>
    <row r="112" spans="2:16" hidden="1">
      <c r="B112" t="s">
        <v>220</v>
      </c>
      <c r="C112" t="s">
        <v>153</v>
      </c>
      <c r="D112" t="str">
        <f>VLOOKUP(Drawdown_Report[[#This Row],[Activity Number]],'Activity Info.'!$A$2:$B$26,2,TRUE)</f>
        <v>Small Business Financing</v>
      </c>
      <c r="E112" t="s">
        <v>222</v>
      </c>
      <c r="F112">
        <v>452655</v>
      </c>
      <c r="G112">
        <v>2</v>
      </c>
      <c r="H112" t="s">
        <v>218</v>
      </c>
      <c r="I112" s="48">
        <v>43777</v>
      </c>
      <c r="J112" s="48">
        <v>43777.625127314801</v>
      </c>
      <c r="K112" s="163">
        <v>43778</v>
      </c>
      <c r="L112" s="48"/>
      <c r="M112" s="49">
        <v>0</v>
      </c>
      <c r="N112" s="49">
        <v>0</v>
      </c>
      <c r="O112" s="49">
        <v>1492.84</v>
      </c>
      <c r="P112" s="49">
        <v>1492.84</v>
      </c>
    </row>
    <row r="113" spans="2:16" hidden="1">
      <c r="B113" t="s">
        <v>220</v>
      </c>
      <c r="C113" t="s">
        <v>153</v>
      </c>
      <c r="D113" t="str">
        <f>VLOOKUP(Drawdown_Report[[#This Row],[Activity Number]],'Activity Info.'!$A$2:$B$26,2,TRUE)</f>
        <v>Small Business Financing</v>
      </c>
      <c r="E113" t="s">
        <v>222</v>
      </c>
      <c r="F113">
        <v>455336</v>
      </c>
      <c r="G113">
        <v>2</v>
      </c>
      <c r="H113" t="s">
        <v>218</v>
      </c>
      <c r="I113" s="48">
        <v>43791</v>
      </c>
      <c r="J113" s="48">
        <v>43791.829212962999</v>
      </c>
      <c r="K113" s="163">
        <v>43792</v>
      </c>
      <c r="L113" s="48"/>
      <c r="M113" s="49">
        <v>0</v>
      </c>
      <c r="N113" s="49">
        <v>0</v>
      </c>
      <c r="O113" s="49">
        <v>1026.9100000000001</v>
      </c>
      <c r="P113" s="49">
        <v>1026.9100000000001</v>
      </c>
    </row>
    <row r="114" spans="2:16" hidden="1">
      <c r="B114" t="s">
        <v>220</v>
      </c>
      <c r="C114" t="s">
        <v>153</v>
      </c>
      <c r="D114" t="str">
        <f>VLOOKUP(Drawdown_Report[[#This Row],[Activity Number]],'Activity Info.'!$A$2:$B$26,2,TRUE)</f>
        <v>Small Business Financing</v>
      </c>
      <c r="E114" t="s">
        <v>222</v>
      </c>
      <c r="F114">
        <v>458614</v>
      </c>
      <c r="G114">
        <v>2</v>
      </c>
      <c r="H114" t="s">
        <v>218</v>
      </c>
      <c r="I114" s="48">
        <v>43818</v>
      </c>
      <c r="J114" s="48">
        <v>43818.707905092597</v>
      </c>
      <c r="K114" s="163">
        <v>43819</v>
      </c>
      <c r="L114" s="48"/>
      <c r="M114" s="49">
        <v>0</v>
      </c>
      <c r="N114" s="49">
        <v>0</v>
      </c>
      <c r="O114" s="49">
        <v>1100.8900000000001</v>
      </c>
      <c r="P114" s="49">
        <v>1100.8900000000001</v>
      </c>
    </row>
    <row r="115" spans="2:16" hidden="1">
      <c r="B115" t="s">
        <v>220</v>
      </c>
      <c r="C115" t="s">
        <v>153</v>
      </c>
      <c r="D115" t="str">
        <f>VLOOKUP(Drawdown_Report[[#This Row],[Activity Number]],'Activity Info.'!$A$2:$B$26,2,TRUE)</f>
        <v>Small Business Financing</v>
      </c>
      <c r="E115" t="s">
        <v>222</v>
      </c>
      <c r="F115">
        <v>461273</v>
      </c>
      <c r="G115">
        <v>2</v>
      </c>
      <c r="H115" t="s">
        <v>218</v>
      </c>
      <c r="I115" s="48">
        <v>43844</v>
      </c>
      <c r="J115" s="48">
        <v>43844.702442129601</v>
      </c>
      <c r="K115" s="163">
        <v>43845</v>
      </c>
      <c r="L115" s="48"/>
      <c r="M115" s="49">
        <v>0</v>
      </c>
      <c r="N115" s="49">
        <v>0</v>
      </c>
      <c r="O115" s="49">
        <v>888.58</v>
      </c>
      <c r="P115" s="49">
        <v>888.58</v>
      </c>
    </row>
    <row r="116" spans="2:16" hidden="1">
      <c r="B116" t="s">
        <v>220</v>
      </c>
      <c r="C116" t="s">
        <v>153</v>
      </c>
      <c r="D116" t="str">
        <f>VLOOKUP(Drawdown_Report[[#This Row],[Activity Number]],'Activity Info.'!$A$2:$B$26,2,TRUE)</f>
        <v>Small Business Financing</v>
      </c>
      <c r="E116" t="s">
        <v>222</v>
      </c>
      <c r="F116">
        <v>463944</v>
      </c>
      <c r="G116">
        <v>2</v>
      </c>
      <c r="H116" t="s">
        <v>218</v>
      </c>
      <c r="I116" s="48">
        <v>43864</v>
      </c>
      <c r="J116" s="48">
        <v>43864.660844907397</v>
      </c>
      <c r="K116" s="163">
        <v>43865</v>
      </c>
      <c r="L116" s="48"/>
      <c r="M116" s="49">
        <v>0</v>
      </c>
      <c r="N116" s="49">
        <v>0</v>
      </c>
      <c r="O116" s="49">
        <v>1016.37</v>
      </c>
      <c r="P116" s="49">
        <v>1016.37</v>
      </c>
    </row>
    <row r="117" spans="2:16" hidden="1">
      <c r="B117" t="s">
        <v>220</v>
      </c>
      <c r="C117" t="s">
        <v>153</v>
      </c>
      <c r="D117" t="str">
        <f>VLOOKUP(Drawdown_Report[[#This Row],[Activity Number]],'Activity Info.'!$A$2:$B$26,2,TRUE)</f>
        <v>Small Business Financing</v>
      </c>
      <c r="E117" t="s">
        <v>222</v>
      </c>
      <c r="F117">
        <v>464157</v>
      </c>
      <c r="G117">
        <v>2</v>
      </c>
      <c r="H117" t="s">
        <v>218</v>
      </c>
      <c r="I117" s="48">
        <v>43866</v>
      </c>
      <c r="J117" s="48">
        <v>43866.704131944403</v>
      </c>
      <c r="K117" s="163">
        <v>43867</v>
      </c>
      <c r="L117" s="48"/>
      <c r="M117" s="49">
        <v>0</v>
      </c>
      <c r="N117" s="49">
        <v>0</v>
      </c>
      <c r="O117" s="49">
        <v>803.69</v>
      </c>
      <c r="P117" s="49">
        <v>803.69</v>
      </c>
    </row>
    <row r="118" spans="2:16" hidden="1">
      <c r="B118" t="s">
        <v>220</v>
      </c>
      <c r="C118" t="s">
        <v>153</v>
      </c>
      <c r="D118" t="str">
        <f>VLOOKUP(Drawdown_Report[[#This Row],[Activity Number]],'Activity Info.'!$A$2:$B$26,2,TRUE)</f>
        <v>Small Business Incubators and</v>
      </c>
      <c r="E118" t="s">
        <v>223</v>
      </c>
      <c r="F118">
        <v>431232</v>
      </c>
      <c r="G118">
        <v>3</v>
      </c>
      <c r="H118" t="s">
        <v>218</v>
      </c>
      <c r="I118" s="48">
        <v>43601</v>
      </c>
      <c r="J118" s="48">
        <v>43601.620914351799</v>
      </c>
      <c r="K118" s="163">
        <v>43602</v>
      </c>
      <c r="L118" s="48"/>
      <c r="M118" s="49">
        <v>0</v>
      </c>
      <c r="N118" s="49">
        <v>0</v>
      </c>
      <c r="O118" s="49">
        <v>117.31</v>
      </c>
      <c r="P118" s="49">
        <v>117.31</v>
      </c>
    </row>
    <row r="119" spans="2:16" hidden="1">
      <c r="B119" t="s">
        <v>220</v>
      </c>
      <c r="C119" t="s">
        <v>153</v>
      </c>
      <c r="D119" t="str">
        <f>VLOOKUP(Drawdown_Report[[#This Row],[Activity Number]],'Activity Info.'!$A$2:$B$26,2,TRUE)</f>
        <v>Small Business Incubators and</v>
      </c>
      <c r="E119" t="s">
        <v>223</v>
      </c>
      <c r="F119">
        <v>436412</v>
      </c>
      <c r="G119">
        <v>3</v>
      </c>
      <c r="H119" t="s">
        <v>218</v>
      </c>
      <c r="I119" s="48">
        <v>43647</v>
      </c>
      <c r="J119" s="48">
        <v>43647.3992476852</v>
      </c>
      <c r="K119" s="163">
        <v>43648</v>
      </c>
      <c r="L119" s="48"/>
      <c r="M119" s="49">
        <v>0</v>
      </c>
      <c r="N119" s="49">
        <v>0</v>
      </c>
      <c r="O119" s="49">
        <v>689.74</v>
      </c>
      <c r="P119" s="49">
        <v>689.74</v>
      </c>
    </row>
    <row r="120" spans="2:16" hidden="1">
      <c r="B120" t="s">
        <v>220</v>
      </c>
      <c r="C120" t="s">
        <v>153</v>
      </c>
      <c r="D120" t="str">
        <f>VLOOKUP(Drawdown_Report[[#This Row],[Activity Number]],'Activity Info.'!$A$2:$B$26,2,TRUE)</f>
        <v>Small Business Incubators and</v>
      </c>
      <c r="E120" t="s">
        <v>223</v>
      </c>
      <c r="F120">
        <v>437033</v>
      </c>
      <c r="G120">
        <v>3</v>
      </c>
      <c r="H120" t="s">
        <v>218</v>
      </c>
      <c r="I120" s="48">
        <v>43654</v>
      </c>
      <c r="J120" s="48">
        <v>43654.425671296303</v>
      </c>
      <c r="K120" s="163">
        <v>43655</v>
      </c>
      <c r="L120" s="48"/>
      <c r="M120" s="49">
        <v>0</v>
      </c>
      <c r="N120" s="49">
        <v>0</v>
      </c>
      <c r="O120" s="49">
        <v>197.7</v>
      </c>
      <c r="P120" s="49">
        <v>197.7</v>
      </c>
    </row>
    <row r="121" spans="2:16" hidden="1">
      <c r="B121" t="s">
        <v>220</v>
      </c>
      <c r="C121" t="s">
        <v>153</v>
      </c>
      <c r="D121" t="str">
        <f>VLOOKUP(Drawdown_Report[[#This Row],[Activity Number]],'Activity Info.'!$A$2:$B$26,2,TRUE)</f>
        <v>Small Business Incubators and</v>
      </c>
      <c r="E121" t="s">
        <v>223</v>
      </c>
      <c r="F121">
        <v>439735</v>
      </c>
      <c r="G121">
        <v>3</v>
      </c>
      <c r="H121" t="s">
        <v>218</v>
      </c>
      <c r="I121" s="48">
        <v>43675</v>
      </c>
      <c r="J121" s="48">
        <v>43675.479143518503</v>
      </c>
      <c r="K121" s="163">
        <v>43676</v>
      </c>
      <c r="L121" s="48"/>
      <c r="M121" s="49">
        <v>0</v>
      </c>
      <c r="N121" s="49">
        <v>0</v>
      </c>
      <c r="O121" s="49">
        <v>366.82</v>
      </c>
      <c r="P121" s="49">
        <v>366.82</v>
      </c>
    </row>
    <row r="122" spans="2:16" hidden="1">
      <c r="B122" t="s">
        <v>220</v>
      </c>
      <c r="C122" t="s">
        <v>153</v>
      </c>
      <c r="D122" t="str">
        <f>VLOOKUP(Drawdown_Report[[#This Row],[Activity Number]],'Activity Info.'!$A$2:$B$26,2,TRUE)</f>
        <v>Small Business Incubators and</v>
      </c>
      <c r="E122" t="s">
        <v>223</v>
      </c>
      <c r="F122">
        <v>461273</v>
      </c>
      <c r="G122">
        <v>3</v>
      </c>
      <c r="H122" t="s">
        <v>218</v>
      </c>
      <c r="I122" s="48">
        <v>43844</v>
      </c>
      <c r="J122" s="48">
        <v>43844.702442129601</v>
      </c>
      <c r="K122" s="163">
        <v>43845</v>
      </c>
      <c r="L122" s="48"/>
      <c r="M122" s="49">
        <v>0</v>
      </c>
      <c r="N122" s="49">
        <v>0</v>
      </c>
      <c r="O122" s="49">
        <v>8.58</v>
      </c>
      <c r="P122" s="49">
        <v>8.58</v>
      </c>
    </row>
    <row r="123" spans="2:16" hidden="1">
      <c r="B123" t="s">
        <v>220</v>
      </c>
      <c r="C123" t="s">
        <v>153</v>
      </c>
      <c r="D123" t="str">
        <f>VLOOKUP(Drawdown_Report[[#This Row],[Activity Number]],'Activity Info.'!$A$2:$B$26,2,TRUE)</f>
        <v>Small Business Incubators and</v>
      </c>
      <c r="E123" t="s">
        <v>223</v>
      </c>
      <c r="F123">
        <v>463944</v>
      </c>
      <c r="G123">
        <v>3</v>
      </c>
      <c r="H123" t="s">
        <v>218</v>
      </c>
      <c r="I123" s="48">
        <v>43864</v>
      </c>
      <c r="J123" s="48">
        <v>43864.660844907397</v>
      </c>
      <c r="K123" s="163">
        <v>43865</v>
      </c>
      <c r="L123" s="48"/>
      <c r="M123" s="49">
        <v>0</v>
      </c>
      <c r="N123" s="49">
        <v>0</v>
      </c>
      <c r="O123" s="49">
        <v>115.9</v>
      </c>
      <c r="P123" s="49">
        <v>115.9</v>
      </c>
    </row>
    <row r="124" spans="2:16" hidden="1">
      <c r="B124" t="s">
        <v>220</v>
      </c>
      <c r="C124" t="s">
        <v>153</v>
      </c>
      <c r="D124" t="str">
        <f>VLOOKUP(Drawdown_Report[[#This Row],[Activity Number]],'Activity Info.'!$A$2:$B$26,2,TRUE)</f>
        <v>Small Business Incubators and</v>
      </c>
      <c r="E124" t="s">
        <v>223</v>
      </c>
      <c r="F124">
        <v>464157</v>
      </c>
      <c r="G124">
        <v>3</v>
      </c>
      <c r="H124" t="s">
        <v>218</v>
      </c>
      <c r="I124" s="48">
        <v>43866</v>
      </c>
      <c r="J124" s="48">
        <v>43866.704131944403</v>
      </c>
      <c r="K124" s="163">
        <v>43867</v>
      </c>
      <c r="L124" s="48"/>
      <c r="M124" s="49">
        <v>0</v>
      </c>
      <c r="N124" s="49">
        <v>0</v>
      </c>
      <c r="O124" s="49">
        <v>93.69</v>
      </c>
      <c r="P124" s="49">
        <v>93.69</v>
      </c>
    </row>
    <row r="125" spans="2:16" hidden="1">
      <c r="B125" t="s">
        <v>220</v>
      </c>
      <c r="C125" t="s">
        <v>153</v>
      </c>
      <c r="D125" t="str">
        <f>VLOOKUP(Drawdown_Report[[#This Row],[Activity Number]],'Activity Info.'!$A$2:$B$26,2,TRUE)</f>
        <v>Small Business Incubators and</v>
      </c>
      <c r="E125" t="s">
        <v>224</v>
      </c>
      <c r="F125">
        <v>431232</v>
      </c>
      <c r="G125">
        <v>4</v>
      </c>
      <c r="H125" t="s">
        <v>218</v>
      </c>
      <c r="I125" s="48">
        <v>43601</v>
      </c>
      <c r="J125" s="48">
        <v>43601.620914351799</v>
      </c>
      <c r="K125" s="163">
        <v>43602</v>
      </c>
      <c r="L125" s="48"/>
      <c r="M125" s="49">
        <v>0</v>
      </c>
      <c r="N125" s="49">
        <v>0</v>
      </c>
      <c r="O125" s="49">
        <v>273.72000000000003</v>
      </c>
      <c r="P125" s="49">
        <v>273.72000000000003</v>
      </c>
    </row>
    <row r="126" spans="2:16" hidden="1">
      <c r="B126" t="s">
        <v>220</v>
      </c>
      <c r="C126" t="s">
        <v>153</v>
      </c>
      <c r="D126" t="str">
        <f>VLOOKUP(Drawdown_Report[[#This Row],[Activity Number]],'Activity Info.'!$A$2:$B$26,2,TRUE)</f>
        <v>Small Business Incubators and</v>
      </c>
      <c r="E126" t="s">
        <v>224</v>
      </c>
      <c r="F126">
        <v>436412</v>
      </c>
      <c r="G126">
        <v>4</v>
      </c>
      <c r="H126" t="s">
        <v>218</v>
      </c>
      <c r="I126" s="48">
        <v>43647</v>
      </c>
      <c r="J126" s="48">
        <v>43647.3992476852</v>
      </c>
      <c r="K126" s="163">
        <v>43648</v>
      </c>
      <c r="L126" s="48"/>
      <c r="M126" s="49">
        <v>0</v>
      </c>
      <c r="N126" s="49">
        <v>0</v>
      </c>
      <c r="O126" s="49">
        <v>1688.63</v>
      </c>
      <c r="P126" s="49">
        <v>1688.63</v>
      </c>
    </row>
    <row r="127" spans="2:16" hidden="1">
      <c r="B127" t="s">
        <v>220</v>
      </c>
      <c r="C127" t="s">
        <v>153</v>
      </c>
      <c r="D127" t="str">
        <f>VLOOKUP(Drawdown_Report[[#This Row],[Activity Number]],'Activity Info.'!$A$2:$B$26,2,TRUE)</f>
        <v>Small Business Incubators and</v>
      </c>
      <c r="E127" t="s">
        <v>224</v>
      </c>
      <c r="F127">
        <v>437033</v>
      </c>
      <c r="G127">
        <v>4</v>
      </c>
      <c r="H127" t="s">
        <v>218</v>
      </c>
      <c r="I127" s="48">
        <v>43654</v>
      </c>
      <c r="J127" s="48">
        <v>43654.425671296303</v>
      </c>
      <c r="K127" s="163">
        <v>43655</v>
      </c>
      <c r="L127" s="48"/>
      <c r="M127" s="49">
        <v>0</v>
      </c>
      <c r="N127" s="49">
        <v>0</v>
      </c>
      <c r="O127" s="49">
        <v>461.29</v>
      </c>
      <c r="P127" s="49">
        <v>461.29</v>
      </c>
    </row>
    <row r="128" spans="2:16" hidden="1">
      <c r="B128" t="s">
        <v>220</v>
      </c>
      <c r="C128" t="s">
        <v>153</v>
      </c>
      <c r="D128" t="str">
        <f>VLOOKUP(Drawdown_Report[[#This Row],[Activity Number]],'Activity Info.'!$A$2:$B$26,2,TRUE)</f>
        <v>Small Business Incubators and</v>
      </c>
      <c r="E128" t="s">
        <v>224</v>
      </c>
      <c r="F128">
        <v>439735</v>
      </c>
      <c r="G128">
        <v>4</v>
      </c>
      <c r="H128" t="s">
        <v>218</v>
      </c>
      <c r="I128" s="48">
        <v>43675</v>
      </c>
      <c r="J128" s="48">
        <v>43675.479143518503</v>
      </c>
      <c r="K128" s="163">
        <v>43676</v>
      </c>
      <c r="L128" s="48"/>
      <c r="M128" s="49">
        <v>0</v>
      </c>
      <c r="N128" s="49">
        <v>0</v>
      </c>
      <c r="O128" s="49">
        <v>855.93</v>
      </c>
      <c r="P128" s="49">
        <v>855.93</v>
      </c>
    </row>
    <row r="129" spans="2:16" hidden="1">
      <c r="B129" t="s">
        <v>220</v>
      </c>
      <c r="C129" t="s">
        <v>153</v>
      </c>
      <c r="D129" t="str">
        <f>VLOOKUP(Drawdown_Report[[#This Row],[Activity Number]],'Activity Info.'!$A$2:$B$26,2,TRUE)</f>
        <v>Small Business Incubators and</v>
      </c>
      <c r="E129" t="s">
        <v>224</v>
      </c>
      <c r="F129">
        <v>461273</v>
      </c>
      <c r="G129">
        <v>4</v>
      </c>
      <c r="H129" t="s">
        <v>218</v>
      </c>
      <c r="I129" s="48">
        <v>43844</v>
      </c>
      <c r="J129" s="48">
        <v>43844.702442129601</v>
      </c>
      <c r="K129" s="163">
        <v>43845</v>
      </c>
      <c r="L129" s="48"/>
      <c r="M129" s="49">
        <v>0</v>
      </c>
      <c r="N129" s="49">
        <v>0</v>
      </c>
      <c r="O129" s="49">
        <v>20.04</v>
      </c>
      <c r="P129" s="49">
        <v>20.04</v>
      </c>
    </row>
    <row r="130" spans="2:16" hidden="1">
      <c r="B130" t="s">
        <v>220</v>
      </c>
      <c r="C130" t="s">
        <v>153</v>
      </c>
      <c r="D130" t="str">
        <f>VLOOKUP(Drawdown_Report[[#This Row],[Activity Number]],'Activity Info.'!$A$2:$B$26,2,TRUE)</f>
        <v>Small Business Incubators and</v>
      </c>
      <c r="E130" t="s">
        <v>224</v>
      </c>
      <c r="F130">
        <v>463944</v>
      </c>
      <c r="G130">
        <v>4</v>
      </c>
      <c r="H130" t="s">
        <v>218</v>
      </c>
      <c r="I130" s="48">
        <v>43864</v>
      </c>
      <c r="J130" s="48">
        <v>43864.660844907397</v>
      </c>
      <c r="K130" s="163">
        <v>43865</v>
      </c>
      <c r="L130" s="48"/>
      <c r="M130" s="49">
        <v>0</v>
      </c>
      <c r="N130" s="49">
        <v>0</v>
      </c>
      <c r="O130" s="49">
        <v>270.44</v>
      </c>
      <c r="P130" s="49">
        <v>270.44</v>
      </c>
    </row>
    <row r="131" spans="2:16" hidden="1">
      <c r="B131" t="s">
        <v>220</v>
      </c>
      <c r="C131" t="s">
        <v>153</v>
      </c>
      <c r="D131" t="str">
        <f>VLOOKUP(Drawdown_Report[[#This Row],[Activity Number]],'Activity Info.'!$A$2:$B$26,2,TRUE)</f>
        <v>Small Business Incubators and</v>
      </c>
      <c r="E131" t="s">
        <v>224</v>
      </c>
      <c r="F131">
        <v>464157</v>
      </c>
      <c r="G131">
        <v>4</v>
      </c>
      <c r="H131" t="s">
        <v>218</v>
      </c>
      <c r="I131" s="48">
        <v>43866</v>
      </c>
      <c r="J131" s="48">
        <v>43866.704131944403</v>
      </c>
      <c r="K131" s="163">
        <v>43867</v>
      </c>
      <c r="L131" s="48"/>
      <c r="M131" s="49">
        <v>0</v>
      </c>
      <c r="N131" s="49">
        <v>0</v>
      </c>
      <c r="O131" s="49">
        <v>218.61</v>
      </c>
      <c r="P131" s="49">
        <v>218.61</v>
      </c>
    </row>
    <row r="132" spans="2:16" hidden="1">
      <c r="B132" t="s">
        <v>220</v>
      </c>
      <c r="C132" t="s">
        <v>153</v>
      </c>
      <c r="D132" t="str">
        <f>VLOOKUP(Drawdown_Report[[#This Row],[Activity Number]],'Activity Info.'!$A$2:$B$26,2,TRUE)</f>
        <v>Construction and Commercial Revolving Loan</v>
      </c>
      <c r="E132" t="s">
        <v>225</v>
      </c>
      <c r="F132">
        <v>428728</v>
      </c>
      <c r="G132">
        <v>3</v>
      </c>
      <c r="H132" t="s">
        <v>218</v>
      </c>
      <c r="I132" s="48">
        <v>43581</v>
      </c>
      <c r="J132" s="48">
        <v>43581.528726851902</v>
      </c>
      <c r="K132" s="163">
        <v>43582</v>
      </c>
      <c r="L132" s="48"/>
      <c r="M132" s="49">
        <v>0</v>
      </c>
      <c r="N132" s="49">
        <v>0</v>
      </c>
      <c r="O132" s="49">
        <v>213.4</v>
      </c>
      <c r="P132" s="49">
        <v>213.4</v>
      </c>
    </row>
    <row r="133" spans="2:16" hidden="1">
      <c r="B133" t="s">
        <v>220</v>
      </c>
      <c r="C133" t="s">
        <v>153</v>
      </c>
      <c r="D133" t="str">
        <f>VLOOKUP(Drawdown_Report[[#This Row],[Activity Number]],'Activity Info.'!$A$2:$B$26,2,TRUE)</f>
        <v>Construction and Commercial Revolving Loan</v>
      </c>
      <c r="E133" t="s">
        <v>225</v>
      </c>
      <c r="F133">
        <v>431232</v>
      </c>
      <c r="G133">
        <v>5</v>
      </c>
      <c r="H133" t="s">
        <v>218</v>
      </c>
      <c r="I133" s="48">
        <v>43601</v>
      </c>
      <c r="J133" s="48">
        <v>43601.620914351799</v>
      </c>
      <c r="K133" s="163">
        <v>43602</v>
      </c>
      <c r="L133" s="48"/>
      <c r="M133" s="49">
        <v>0</v>
      </c>
      <c r="N133" s="49">
        <v>0</v>
      </c>
      <c r="O133" s="49">
        <v>60.34</v>
      </c>
      <c r="P133" s="49">
        <v>60.34</v>
      </c>
    </row>
    <row r="134" spans="2:16" hidden="1">
      <c r="B134" t="s">
        <v>220</v>
      </c>
      <c r="C134" t="s">
        <v>153</v>
      </c>
      <c r="D134" t="str">
        <f>VLOOKUP(Drawdown_Report[[#This Row],[Activity Number]],'Activity Info.'!$A$2:$B$26,2,TRUE)</f>
        <v>Construction and Commercial Revolving Loan</v>
      </c>
      <c r="E134" t="s">
        <v>225</v>
      </c>
      <c r="F134">
        <v>436412</v>
      </c>
      <c r="G134">
        <v>5</v>
      </c>
      <c r="H134" t="s">
        <v>218</v>
      </c>
      <c r="I134" s="48">
        <v>43647</v>
      </c>
      <c r="J134" s="48">
        <v>43647.3992476852</v>
      </c>
      <c r="K134" s="163">
        <v>43648</v>
      </c>
      <c r="L134" s="48"/>
      <c r="M134" s="49">
        <v>0</v>
      </c>
      <c r="N134" s="49">
        <v>0</v>
      </c>
      <c r="O134" s="49">
        <v>514.88</v>
      </c>
      <c r="P134" s="49">
        <v>514.88</v>
      </c>
    </row>
    <row r="135" spans="2:16" hidden="1">
      <c r="B135" t="s">
        <v>220</v>
      </c>
      <c r="C135" t="s">
        <v>153</v>
      </c>
      <c r="D135" t="str">
        <f>VLOOKUP(Drawdown_Report[[#This Row],[Activity Number]],'Activity Info.'!$A$2:$B$26,2,TRUE)</f>
        <v>Construction and Commercial Revolving Loan</v>
      </c>
      <c r="E135" t="s">
        <v>225</v>
      </c>
      <c r="F135">
        <v>437033</v>
      </c>
      <c r="G135">
        <v>5</v>
      </c>
      <c r="H135" t="s">
        <v>218</v>
      </c>
      <c r="I135" s="48">
        <v>43654</v>
      </c>
      <c r="J135" s="48">
        <v>43654.425671296303</v>
      </c>
      <c r="K135" s="163">
        <v>43655</v>
      </c>
      <c r="L135" s="48"/>
      <c r="M135" s="49">
        <v>0</v>
      </c>
      <c r="N135" s="49">
        <v>0</v>
      </c>
      <c r="O135" s="49">
        <v>367.81</v>
      </c>
      <c r="P135" s="49">
        <v>367.81</v>
      </c>
    </row>
    <row r="136" spans="2:16" hidden="1">
      <c r="B136" t="s">
        <v>220</v>
      </c>
      <c r="C136" t="s">
        <v>153</v>
      </c>
      <c r="D136" t="str">
        <f>VLOOKUP(Drawdown_Report[[#This Row],[Activity Number]],'Activity Info.'!$A$2:$B$26,2,TRUE)</f>
        <v>Construction and Commercial Revolving Loan</v>
      </c>
      <c r="E136" t="s">
        <v>225</v>
      </c>
      <c r="F136">
        <v>439735</v>
      </c>
      <c r="G136">
        <v>5</v>
      </c>
      <c r="H136" t="s">
        <v>218</v>
      </c>
      <c r="I136" s="48">
        <v>43675</v>
      </c>
      <c r="J136" s="48">
        <v>43675.479143518503</v>
      </c>
      <c r="K136" s="163">
        <v>43676</v>
      </c>
      <c r="L136" s="48"/>
      <c r="M136" s="49">
        <v>0</v>
      </c>
      <c r="N136" s="49">
        <v>0</v>
      </c>
      <c r="O136" s="49">
        <v>30.79</v>
      </c>
      <c r="P136" s="49">
        <v>30.79</v>
      </c>
    </row>
    <row r="137" spans="2:16" hidden="1">
      <c r="B137" t="s">
        <v>220</v>
      </c>
      <c r="C137" t="s">
        <v>153</v>
      </c>
      <c r="D137" t="str">
        <f>VLOOKUP(Drawdown_Report[[#This Row],[Activity Number]],'Activity Info.'!$A$2:$B$26,2,TRUE)</f>
        <v>Construction and Commercial Revolving Loan</v>
      </c>
      <c r="E137" t="s">
        <v>225</v>
      </c>
      <c r="F137">
        <v>444532</v>
      </c>
      <c r="G137">
        <v>3</v>
      </c>
      <c r="H137" t="s">
        <v>218</v>
      </c>
      <c r="I137" s="48">
        <v>43728</v>
      </c>
      <c r="J137" s="48">
        <v>43728.612870370402</v>
      </c>
      <c r="K137" s="163">
        <v>43729</v>
      </c>
      <c r="L137" s="48"/>
      <c r="M137" s="49">
        <v>0</v>
      </c>
      <c r="N137" s="49">
        <v>0</v>
      </c>
      <c r="O137" s="49">
        <v>1651.78</v>
      </c>
      <c r="P137" s="49">
        <v>1651.78</v>
      </c>
    </row>
    <row r="138" spans="2:16" hidden="1">
      <c r="B138" t="s">
        <v>220</v>
      </c>
      <c r="C138" t="s">
        <v>153</v>
      </c>
      <c r="D138" t="str">
        <f>VLOOKUP(Drawdown_Report[[#This Row],[Activity Number]],'Activity Info.'!$A$2:$B$26,2,TRUE)</f>
        <v>Construction and Commercial Revolving Loan</v>
      </c>
      <c r="E138" t="s">
        <v>225</v>
      </c>
      <c r="F138">
        <v>445412</v>
      </c>
      <c r="G138">
        <v>3</v>
      </c>
      <c r="H138" t="s">
        <v>218</v>
      </c>
      <c r="I138" s="48">
        <v>43735</v>
      </c>
      <c r="J138" s="48">
        <v>43735.503587963001</v>
      </c>
      <c r="K138" s="163">
        <v>43736</v>
      </c>
      <c r="L138" s="48"/>
      <c r="M138" s="49">
        <v>0</v>
      </c>
      <c r="N138" s="49">
        <v>0</v>
      </c>
      <c r="O138" s="49">
        <v>637.34</v>
      </c>
      <c r="P138" s="49">
        <v>637.34</v>
      </c>
    </row>
    <row r="139" spans="2:16" hidden="1">
      <c r="B139" t="s">
        <v>220</v>
      </c>
      <c r="C139" t="s">
        <v>153</v>
      </c>
      <c r="D139" t="str">
        <f>VLOOKUP(Drawdown_Report[[#This Row],[Activity Number]],'Activity Info.'!$A$2:$B$26,2,TRUE)</f>
        <v>Construction and Commercial Revolving Loan</v>
      </c>
      <c r="E139" t="s">
        <v>225</v>
      </c>
      <c r="F139">
        <v>446816</v>
      </c>
      <c r="G139">
        <v>3</v>
      </c>
      <c r="H139" t="s">
        <v>218</v>
      </c>
      <c r="I139" s="48">
        <v>43739</v>
      </c>
      <c r="J139" s="48">
        <v>43739.751412037003</v>
      </c>
      <c r="K139" s="163">
        <v>43740</v>
      </c>
      <c r="L139" s="48"/>
      <c r="M139" s="49">
        <v>0</v>
      </c>
      <c r="N139" s="49">
        <v>0</v>
      </c>
      <c r="O139" s="49">
        <v>647.58000000000004</v>
      </c>
      <c r="P139" s="49">
        <v>647.58000000000004</v>
      </c>
    </row>
    <row r="140" spans="2:16" hidden="1">
      <c r="B140" t="s">
        <v>220</v>
      </c>
      <c r="C140" t="s">
        <v>153</v>
      </c>
      <c r="D140" t="str">
        <f>VLOOKUP(Drawdown_Report[[#This Row],[Activity Number]],'Activity Info.'!$A$2:$B$26,2,TRUE)</f>
        <v>Construction and Commercial Revolving Loan</v>
      </c>
      <c r="E140" t="s">
        <v>225</v>
      </c>
      <c r="F140">
        <v>447860</v>
      </c>
      <c r="G140">
        <v>3</v>
      </c>
      <c r="H140" t="s">
        <v>218</v>
      </c>
      <c r="I140" s="48">
        <v>43749</v>
      </c>
      <c r="J140" s="48">
        <v>43749.738067129598</v>
      </c>
      <c r="K140" s="163">
        <v>43750</v>
      </c>
      <c r="L140" s="48"/>
      <c r="M140" s="49">
        <v>0</v>
      </c>
      <c r="N140" s="49">
        <v>0</v>
      </c>
      <c r="O140" s="49">
        <v>659.28</v>
      </c>
      <c r="P140" s="49">
        <v>659.28</v>
      </c>
    </row>
    <row r="141" spans="2:16" hidden="1">
      <c r="B141" t="s">
        <v>220</v>
      </c>
      <c r="C141" t="s">
        <v>153</v>
      </c>
      <c r="D141" t="str">
        <f>VLOOKUP(Drawdown_Report[[#This Row],[Activity Number]],'Activity Info.'!$A$2:$B$26,2,TRUE)</f>
        <v>Construction and Commercial Revolving Loan</v>
      </c>
      <c r="E141" t="s">
        <v>225</v>
      </c>
      <c r="F141">
        <v>450265</v>
      </c>
      <c r="G141">
        <v>3</v>
      </c>
      <c r="H141" t="s">
        <v>218</v>
      </c>
      <c r="I141" s="48">
        <v>43762</v>
      </c>
      <c r="J141" s="48">
        <v>43762.676157407397</v>
      </c>
      <c r="K141" s="163">
        <v>43763</v>
      </c>
      <c r="L141" s="48"/>
      <c r="M141" s="49">
        <v>0</v>
      </c>
      <c r="N141" s="49">
        <v>0</v>
      </c>
      <c r="O141" s="49">
        <v>625.85</v>
      </c>
      <c r="P141" s="49">
        <v>625.85</v>
      </c>
    </row>
    <row r="142" spans="2:16" hidden="1">
      <c r="B142" t="s">
        <v>220</v>
      </c>
      <c r="C142" t="s">
        <v>153</v>
      </c>
      <c r="D142" t="str">
        <f>VLOOKUP(Drawdown_Report[[#This Row],[Activity Number]],'Activity Info.'!$A$2:$B$26,2,TRUE)</f>
        <v>Construction and Commercial Revolving Loan</v>
      </c>
      <c r="E142" t="s">
        <v>225</v>
      </c>
      <c r="F142">
        <v>450534</v>
      </c>
      <c r="G142">
        <v>3</v>
      </c>
      <c r="H142" t="s">
        <v>218</v>
      </c>
      <c r="I142" s="48">
        <v>43766</v>
      </c>
      <c r="J142" s="48">
        <v>43766.720046296301</v>
      </c>
      <c r="K142" s="163">
        <v>43767</v>
      </c>
      <c r="L142" s="48"/>
      <c r="M142" s="49">
        <v>0</v>
      </c>
      <c r="N142" s="49">
        <v>0</v>
      </c>
      <c r="O142" s="49">
        <v>571.79999999999995</v>
      </c>
      <c r="P142" s="49">
        <v>571.79999999999995</v>
      </c>
    </row>
    <row r="143" spans="2:16" hidden="1">
      <c r="B143" t="s">
        <v>220</v>
      </c>
      <c r="C143" t="s">
        <v>153</v>
      </c>
      <c r="D143" t="str">
        <f>VLOOKUP(Drawdown_Report[[#This Row],[Activity Number]],'Activity Info.'!$A$2:$B$26,2,TRUE)</f>
        <v>Construction and Commercial Revolving Loan</v>
      </c>
      <c r="E143" t="s">
        <v>225</v>
      </c>
      <c r="F143">
        <v>452655</v>
      </c>
      <c r="G143">
        <v>3</v>
      </c>
      <c r="H143" t="s">
        <v>218</v>
      </c>
      <c r="I143" s="48">
        <v>43777</v>
      </c>
      <c r="J143" s="48">
        <v>43777.625127314801</v>
      </c>
      <c r="K143" s="163">
        <v>43778</v>
      </c>
      <c r="L143" s="48"/>
      <c r="M143" s="49">
        <v>0</v>
      </c>
      <c r="N143" s="49">
        <v>0</v>
      </c>
      <c r="O143" s="49">
        <v>587.19000000000005</v>
      </c>
      <c r="P143" s="49">
        <v>587.19000000000005</v>
      </c>
    </row>
    <row r="144" spans="2:16" hidden="1">
      <c r="B144" t="s">
        <v>220</v>
      </c>
      <c r="C144" t="s">
        <v>153</v>
      </c>
      <c r="D144" t="str">
        <f>VLOOKUP(Drawdown_Report[[#This Row],[Activity Number]],'Activity Info.'!$A$2:$B$26,2,TRUE)</f>
        <v>Construction and Commercial Revolving Loan</v>
      </c>
      <c r="E144" t="s">
        <v>225</v>
      </c>
      <c r="F144">
        <v>455336</v>
      </c>
      <c r="G144">
        <v>3</v>
      </c>
      <c r="H144" t="s">
        <v>218</v>
      </c>
      <c r="I144" s="48">
        <v>43791</v>
      </c>
      <c r="J144" s="48">
        <v>43791.829212962999</v>
      </c>
      <c r="K144" s="163">
        <v>43792</v>
      </c>
      <c r="L144" s="48"/>
      <c r="M144" s="49">
        <v>0</v>
      </c>
      <c r="N144" s="49">
        <v>0</v>
      </c>
      <c r="O144" s="49">
        <v>447.44</v>
      </c>
      <c r="P144" s="49">
        <v>447.44</v>
      </c>
    </row>
    <row r="145" spans="2:16" hidden="1">
      <c r="B145" t="s">
        <v>220</v>
      </c>
      <c r="C145" t="s">
        <v>153</v>
      </c>
      <c r="D145" t="str">
        <f>VLOOKUP(Drawdown_Report[[#This Row],[Activity Number]],'Activity Info.'!$A$2:$B$26,2,TRUE)</f>
        <v>Construction and Commercial Revolving Loan</v>
      </c>
      <c r="E145" t="s">
        <v>225</v>
      </c>
      <c r="F145">
        <v>458614</v>
      </c>
      <c r="G145">
        <v>3</v>
      </c>
      <c r="H145" t="s">
        <v>218</v>
      </c>
      <c r="I145" s="48">
        <v>43818</v>
      </c>
      <c r="J145" s="48">
        <v>43818.707905092597</v>
      </c>
      <c r="K145" s="163">
        <v>43819</v>
      </c>
      <c r="L145" s="48"/>
      <c r="M145" s="49">
        <v>0</v>
      </c>
      <c r="N145" s="49">
        <v>0</v>
      </c>
      <c r="O145" s="49">
        <v>370.69</v>
      </c>
      <c r="P145" s="49">
        <v>370.69</v>
      </c>
    </row>
    <row r="146" spans="2:16" hidden="1">
      <c r="B146" t="s">
        <v>220</v>
      </c>
      <c r="C146" t="s">
        <v>153</v>
      </c>
      <c r="D146" t="str">
        <f>VLOOKUP(Drawdown_Report[[#This Row],[Activity Number]],'Activity Info.'!$A$2:$B$26,2,TRUE)</f>
        <v>Construction and Commercial Revolving Loan</v>
      </c>
      <c r="E146" t="s">
        <v>225</v>
      </c>
      <c r="F146">
        <v>461273</v>
      </c>
      <c r="G146">
        <v>7</v>
      </c>
      <c r="H146" t="s">
        <v>218</v>
      </c>
      <c r="I146" s="48">
        <v>43844</v>
      </c>
      <c r="J146" s="48">
        <v>43844.702442129601</v>
      </c>
      <c r="K146" s="163">
        <v>43845</v>
      </c>
      <c r="L146" s="48"/>
      <c r="M146" s="49">
        <v>0</v>
      </c>
      <c r="N146" s="49">
        <v>0</v>
      </c>
      <c r="O146" s="49">
        <v>369.35</v>
      </c>
      <c r="P146" s="49">
        <v>369.35</v>
      </c>
    </row>
    <row r="147" spans="2:16" hidden="1">
      <c r="B147" t="s">
        <v>220</v>
      </c>
      <c r="C147" t="s">
        <v>153</v>
      </c>
      <c r="D147" t="str">
        <f>VLOOKUP(Drawdown_Report[[#This Row],[Activity Number]],'Activity Info.'!$A$2:$B$26,2,TRUE)</f>
        <v>Construction and Commercial Revolving Loan</v>
      </c>
      <c r="E147" t="s">
        <v>226</v>
      </c>
      <c r="F147">
        <v>428728</v>
      </c>
      <c r="G147">
        <v>4</v>
      </c>
      <c r="H147" t="s">
        <v>218</v>
      </c>
      <c r="I147" s="48">
        <v>43581</v>
      </c>
      <c r="J147" s="48">
        <v>43581.528726851902</v>
      </c>
      <c r="K147" s="163">
        <v>43582</v>
      </c>
      <c r="L147" s="48"/>
      <c r="M147" s="49">
        <v>0</v>
      </c>
      <c r="N147" s="49">
        <v>0</v>
      </c>
      <c r="O147" s="49">
        <v>497.93</v>
      </c>
      <c r="P147" s="49">
        <v>497.93</v>
      </c>
    </row>
    <row r="148" spans="2:16" hidden="1">
      <c r="B148" t="s">
        <v>220</v>
      </c>
      <c r="C148" t="s">
        <v>153</v>
      </c>
      <c r="D148" t="str">
        <f>VLOOKUP(Drawdown_Report[[#This Row],[Activity Number]],'Activity Info.'!$A$2:$B$26,2,TRUE)</f>
        <v>Construction and Commercial Revolving Loan</v>
      </c>
      <c r="E148" t="s">
        <v>226</v>
      </c>
      <c r="F148">
        <v>431232</v>
      </c>
      <c r="G148">
        <v>6</v>
      </c>
      <c r="H148" t="s">
        <v>218</v>
      </c>
      <c r="I148" s="48">
        <v>43601</v>
      </c>
      <c r="J148" s="48">
        <v>43601.620914351799</v>
      </c>
      <c r="K148" s="163">
        <v>43602</v>
      </c>
      <c r="L148" s="48"/>
      <c r="M148" s="49">
        <v>0</v>
      </c>
      <c r="N148" s="49">
        <v>0</v>
      </c>
      <c r="O148" s="49">
        <v>140.80000000000001</v>
      </c>
      <c r="P148" s="49">
        <v>140.80000000000001</v>
      </c>
    </row>
    <row r="149" spans="2:16" hidden="1">
      <c r="B149" t="s">
        <v>220</v>
      </c>
      <c r="C149" t="s">
        <v>153</v>
      </c>
      <c r="D149" t="str">
        <f>VLOOKUP(Drawdown_Report[[#This Row],[Activity Number]],'Activity Info.'!$A$2:$B$26,2,TRUE)</f>
        <v>Construction and Commercial Revolving Loan</v>
      </c>
      <c r="E149" t="s">
        <v>226</v>
      </c>
      <c r="F149">
        <v>436412</v>
      </c>
      <c r="G149">
        <v>6</v>
      </c>
      <c r="H149" t="s">
        <v>218</v>
      </c>
      <c r="I149" s="48">
        <v>43647</v>
      </c>
      <c r="J149" s="48">
        <v>43647.3992476852</v>
      </c>
      <c r="K149" s="163">
        <v>43648</v>
      </c>
      <c r="L149" s="48"/>
      <c r="M149" s="49">
        <v>0</v>
      </c>
      <c r="N149" s="49">
        <v>0</v>
      </c>
      <c r="O149" s="49">
        <v>1201.3800000000001</v>
      </c>
      <c r="P149" s="49">
        <v>1201.3800000000001</v>
      </c>
    </row>
    <row r="150" spans="2:16" hidden="1">
      <c r="B150" t="s">
        <v>220</v>
      </c>
      <c r="C150" t="s">
        <v>153</v>
      </c>
      <c r="D150" t="str">
        <f>VLOOKUP(Drawdown_Report[[#This Row],[Activity Number]],'Activity Info.'!$A$2:$B$26,2,TRUE)</f>
        <v>Construction and Commercial Revolving Loan</v>
      </c>
      <c r="E150" t="s">
        <v>226</v>
      </c>
      <c r="F150">
        <v>437033</v>
      </c>
      <c r="G150">
        <v>6</v>
      </c>
      <c r="H150" t="s">
        <v>218</v>
      </c>
      <c r="I150" s="48">
        <v>43654</v>
      </c>
      <c r="J150" s="48">
        <v>43654.425671296303</v>
      </c>
      <c r="K150" s="163">
        <v>43655</v>
      </c>
      <c r="L150" s="48"/>
      <c r="M150" s="49">
        <v>0</v>
      </c>
      <c r="N150" s="49">
        <v>0</v>
      </c>
      <c r="O150" s="49">
        <v>858.22</v>
      </c>
      <c r="P150" s="49">
        <v>858.22</v>
      </c>
    </row>
    <row r="151" spans="2:16" hidden="1">
      <c r="B151" t="s">
        <v>220</v>
      </c>
      <c r="C151" t="s">
        <v>153</v>
      </c>
      <c r="D151" t="str">
        <f>VLOOKUP(Drawdown_Report[[#This Row],[Activity Number]],'Activity Info.'!$A$2:$B$26,2,TRUE)</f>
        <v>Construction and Commercial Revolving Loan</v>
      </c>
      <c r="E151" t="s">
        <v>226</v>
      </c>
      <c r="F151">
        <v>439735</v>
      </c>
      <c r="G151">
        <v>6</v>
      </c>
      <c r="H151" t="s">
        <v>218</v>
      </c>
      <c r="I151" s="48">
        <v>43675</v>
      </c>
      <c r="J151" s="48">
        <v>43675.479143518503</v>
      </c>
      <c r="K151" s="163">
        <v>43676</v>
      </c>
      <c r="L151" s="48"/>
      <c r="M151" s="49">
        <v>0</v>
      </c>
      <c r="N151" s="49">
        <v>0</v>
      </c>
      <c r="O151" s="49">
        <v>71.84</v>
      </c>
      <c r="P151" s="49">
        <v>71.84</v>
      </c>
    </row>
    <row r="152" spans="2:16" hidden="1">
      <c r="B152" t="s">
        <v>220</v>
      </c>
      <c r="C152" t="s">
        <v>153</v>
      </c>
      <c r="D152" t="str">
        <f>VLOOKUP(Drawdown_Report[[#This Row],[Activity Number]],'Activity Info.'!$A$2:$B$26,2,TRUE)</f>
        <v>Construction and Commercial Revolving Loan</v>
      </c>
      <c r="E152" t="s">
        <v>226</v>
      </c>
      <c r="F152">
        <v>444532</v>
      </c>
      <c r="G152">
        <v>4</v>
      </c>
      <c r="H152" t="s">
        <v>218</v>
      </c>
      <c r="I152" s="48">
        <v>43728</v>
      </c>
      <c r="J152" s="48">
        <v>43728.612870370402</v>
      </c>
      <c r="K152" s="163">
        <v>43729</v>
      </c>
      <c r="L152" s="48"/>
      <c r="M152" s="49">
        <v>0</v>
      </c>
      <c r="N152" s="49">
        <v>0</v>
      </c>
      <c r="O152" s="49">
        <v>3854.12</v>
      </c>
      <c r="P152" s="49">
        <v>3854.12</v>
      </c>
    </row>
    <row r="153" spans="2:16" hidden="1">
      <c r="B153" t="s">
        <v>220</v>
      </c>
      <c r="C153" t="s">
        <v>153</v>
      </c>
      <c r="D153" t="str">
        <f>VLOOKUP(Drawdown_Report[[#This Row],[Activity Number]],'Activity Info.'!$A$2:$B$26,2,TRUE)</f>
        <v>Construction and Commercial Revolving Loan</v>
      </c>
      <c r="E153" t="s">
        <v>226</v>
      </c>
      <c r="F153">
        <v>445412</v>
      </c>
      <c r="G153">
        <v>4</v>
      </c>
      <c r="H153" t="s">
        <v>218</v>
      </c>
      <c r="I153" s="48">
        <v>43735</v>
      </c>
      <c r="J153" s="48">
        <v>43735.503587963001</v>
      </c>
      <c r="K153" s="163">
        <v>43736</v>
      </c>
      <c r="L153" s="48"/>
      <c r="M153" s="49">
        <v>0</v>
      </c>
      <c r="N153" s="49">
        <v>0</v>
      </c>
      <c r="O153" s="49">
        <v>1487.14</v>
      </c>
      <c r="P153" s="49">
        <v>1487.14</v>
      </c>
    </row>
    <row r="154" spans="2:16" hidden="1">
      <c r="B154" t="s">
        <v>220</v>
      </c>
      <c r="C154" t="s">
        <v>153</v>
      </c>
      <c r="D154" t="str">
        <f>VLOOKUP(Drawdown_Report[[#This Row],[Activity Number]],'Activity Info.'!$A$2:$B$26,2,TRUE)</f>
        <v>Construction and Commercial Revolving Loan</v>
      </c>
      <c r="E154" t="s">
        <v>226</v>
      </c>
      <c r="F154">
        <v>446816</v>
      </c>
      <c r="G154">
        <v>4</v>
      </c>
      <c r="H154" t="s">
        <v>218</v>
      </c>
      <c r="I154" s="48">
        <v>43739</v>
      </c>
      <c r="J154" s="48">
        <v>43739.751412037003</v>
      </c>
      <c r="K154" s="163">
        <v>43740</v>
      </c>
      <c r="L154" s="48"/>
      <c r="M154" s="49">
        <v>0</v>
      </c>
      <c r="N154" s="49">
        <v>0</v>
      </c>
      <c r="O154" s="49">
        <v>1511.03</v>
      </c>
      <c r="P154" s="49">
        <v>1511.03</v>
      </c>
    </row>
    <row r="155" spans="2:16" hidden="1">
      <c r="B155" t="s">
        <v>220</v>
      </c>
      <c r="C155" t="s">
        <v>153</v>
      </c>
      <c r="D155" t="str">
        <f>VLOOKUP(Drawdown_Report[[#This Row],[Activity Number]],'Activity Info.'!$A$2:$B$26,2,TRUE)</f>
        <v>Construction and Commercial Revolving Loan</v>
      </c>
      <c r="E155" t="s">
        <v>226</v>
      </c>
      <c r="F155">
        <v>447860</v>
      </c>
      <c r="G155">
        <v>4</v>
      </c>
      <c r="H155" t="s">
        <v>218</v>
      </c>
      <c r="I155" s="48">
        <v>43749</v>
      </c>
      <c r="J155" s="48">
        <v>43749.738067129598</v>
      </c>
      <c r="K155" s="163">
        <v>43750</v>
      </c>
      <c r="L155" s="48"/>
      <c r="M155" s="49">
        <v>0</v>
      </c>
      <c r="N155" s="49">
        <v>0</v>
      </c>
      <c r="O155" s="49">
        <v>1538.33</v>
      </c>
      <c r="P155" s="49">
        <v>1538.33</v>
      </c>
    </row>
    <row r="156" spans="2:16" hidden="1">
      <c r="B156" t="s">
        <v>220</v>
      </c>
      <c r="C156" t="s">
        <v>153</v>
      </c>
      <c r="D156" t="str">
        <f>VLOOKUP(Drawdown_Report[[#This Row],[Activity Number]],'Activity Info.'!$A$2:$B$26,2,TRUE)</f>
        <v>Construction and Commercial Revolving Loan</v>
      </c>
      <c r="E156" t="s">
        <v>226</v>
      </c>
      <c r="F156">
        <v>450265</v>
      </c>
      <c r="G156">
        <v>4</v>
      </c>
      <c r="H156" t="s">
        <v>218</v>
      </c>
      <c r="I156" s="48">
        <v>43762</v>
      </c>
      <c r="J156" s="48">
        <v>43762.676157407397</v>
      </c>
      <c r="K156" s="163">
        <v>43763</v>
      </c>
      <c r="L156" s="48"/>
      <c r="M156" s="49">
        <v>0</v>
      </c>
      <c r="N156" s="49">
        <v>0</v>
      </c>
      <c r="O156" s="49">
        <v>1460.3</v>
      </c>
      <c r="P156" s="49">
        <v>1460.3</v>
      </c>
    </row>
    <row r="157" spans="2:16" hidden="1">
      <c r="B157" t="s">
        <v>220</v>
      </c>
      <c r="C157" t="s">
        <v>153</v>
      </c>
      <c r="D157" t="str">
        <f>VLOOKUP(Drawdown_Report[[#This Row],[Activity Number]],'Activity Info.'!$A$2:$B$26,2,TRUE)</f>
        <v>Construction and Commercial Revolving Loan</v>
      </c>
      <c r="E157" t="s">
        <v>226</v>
      </c>
      <c r="F157">
        <v>450534</v>
      </c>
      <c r="G157">
        <v>4</v>
      </c>
      <c r="H157" t="s">
        <v>218</v>
      </c>
      <c r="I157" s="48">
        <v>43766</v>
      </c>
      <c r="J157" s="48">
        <v>43766.720046296301</v>
      </c>
      <c r="K157" s="163">
        <v>43767</v>
      </c>
      <c r="L157" s="48"/>
      <c r="M157" s="49">
        <v>0</v>
      </c>
      <c r="N157" s="49">
        <v>0</v>
      </c>
      <c r="O157" s="49">
        <v>1334.2</v>
      </c>
      <c r="P157" s="49">
        <v>1334.2</v>
      </c>
    </row>
    <row r="158" spans="2:16" hidden="1">
      <c r="B158" t="s">
        <v>220</v>
      </c>
      <c r="C158" t="s">
        <v>153</v>
      </c>
      <c r="D158" t="str">
        <f>VLOOKUP(Drawdown_Report[[#This Row],[Activity Number]],'Activity Info.'!$A$2:$B$26,2,TRUE)</f>
        <v>Construction and Commercial Revolving Loan</v>
      </c>
      <c r="E158" t="s">
        <v>226</v>
      </c>
      <c r="F158">
        <v>452655</v>
      </c>
      <c r="G158">
        <v>4</v>
      </c>
      <c r="H158" t="s">
        <v>218</v>
      </c>
      <c r="I158" s="48">
        <v>43777</v>
      </c>
      <c r="J158" s="48">
        <v>43777.625127314801</v>
      </c>
      <c r="K158" s="163">
        <v>43778</v>
      </c>
      <c r="L158" s="48"/>
      <c r="M158" s="49">
        <v>0</v>
      </c>
      <c r="N158" s="49">
        <v>0</v>
      </c>
      <c r="O158" s="49">
        <v>1370.1</v>
      </c>
      <c r="P158" s="49">
        <v>1370.1</v>
      </c>
    </row>
    <row r="159" spans="2:16" hidden="1">
      <c r="B159" t="s">
        <v>220</v>
      </c>
      <c r="C159" t="s">
        <v>153</v>
      </c>
      <c r="D159" t="str">
        <f>VLOOKUP(Drawdown_Report[[#This Row],[Activity Number]],'Activity Info.'!$A$2:$B$26,2,TRUE)</f>
        <v>Construction and Commercial Revolving Loan</v>
      </c>
      <c r="E159" t="s">
        <v>226</v>
      </c>
      <c r="F159">
        <v>455336</v>
      </c>
      <c r="G159">
        <v>4</v>
      </c>
      <c r="H159" t="s">
        <v>218</v>
      </c>
      <c r="I159" s="48">
        <v>43791</v>
      </c>
      <c r="J159" s="48">
        <v>43791.829212962999</v>
      </c>
      <c r="K159" s="163">
        <v>43792</v>
      </c>
      <c r="L159" s="48"/>
      <c r="M159" s="49">
        <v>0</v>
      </c>
      <c r="N159" s="49">
        <v>0</v>
      </c>
      <c r="O159" s="49">
        <v>1044.03</v>
      </c>
      <c r="P159" s="49">
        <v>1044.03</v>
      </c>
    </row>
    <row r="160" spans="2:16" hidden="1">
      <c r="B160" t="s">
        <v>220</v>
      </c>
      <c r="C160" t="s">
        <v>153</v>
      </c>
      <c r="D160" t="str">
        <f>VLOOKUP(Drawdown_Report[[#This Row],[Activity Number]],'Activity Info.'!$A$2:$B$26,2,TRUE)</f>
        <v>Construction and Commercial Revolving Loan</v>
      </c>
      <c r="E160" t="s">
        <v>226</v>
      </c>
      <c r="F160">
        <v>458614</v>
      </c>
      <c r="G160">
        <v>4</v>
      </c>
      <c r="H160" t="s">
        <v>218</v>
      </c>
      <c r="I160" s="48">
        <v>43818</v>
      </c>
      <c r="J160" s="48">
        <v>43818.707905092597</v>
      </c>
      <c r="K160" s="163">
        <v>43819</v>
      </c>
      <c r="L160" s="48"/>
      <c r="M160" s="49">
        <v>0</v>
      </c>
      <c r="N160" s="49">
        <v>0</v>
      </c>
      <c r="O160" s="49">
        <v>864.94</v>
      </c>
      <c r="P160" s="49">
        <v>864.94</v>
      </c>
    </row>
    <row r="161" spans="2:16" hidden="1">
      <c r="B161" t="s">
        <v>220</v>
      </c>
      <c r="C161" t="s">
        <v>153</v>
      </c>
      <c r="D161" t="str">
        <f>VLOOKUP(Drawdown_Report[[#This Row],[Activity Number]],'Activity Info.'!$A$2:$B$26,2,TRUE)</f>
        <v>Construction and Commercial Revolving Loan</v>
      </c>
      <c r="E161" t="s">
        <v>226</v>
      </c>
      <c r="F161">
        <v>461273</v>
      </c>
      <c r="G161">
        <v>8</v>
      </c>
      <c r="H161" t="s">
        <v>218</v>
      </c>
      <c r="I161" s="48">
        <v>43844</v>
      </c>
      <c r="J161" s="48">
        <v>43844.702442129601</v>
      </c>
      <c r="K161" s="163">
        <v>43845</v>
      </c>
      <c r="L161" s="48"/>
      <c r="M161" s="49">
        <v>0</v>
      </c>
      <c r="N161" s="49">
        <v>0</v>
      </c>
      <c r="O161" s="49">
        <v>861.82</v>
      </c>
      <c r="P161" s="49">
        <v>861.82</v>
      </c>
    </row>
    <row r="162" spans="2:16" hidden="1">
      <c r="B162" t="s">
        <v>220</v>
      </c>
      <c r="C162" t="s">
        <v>153</v>
      </c>
      <c r="D162" t="str">
        <f>VLOOKUP(Drawdown_Report[[#This Row],[Activity Number]],'Activity Info.'!$A$2:$B$26,2,TRUE)</f>
        <v>Tourism &amp; Business Marketing Program</v>
      </c>
      <c r="E162" t="s">
        <v>227</v>
      </c>
      <c r="F162">
        <v>436412</v>
      </c>
      <c r="G162">
        <v>7</v>
      </c>
      <c r="H162" t="s">
        <v>218</v>
      </c>
      <c r="I162" s="48">
        <v>43647</v>
      </c>
      <c r="J162" s="48">
        <v>43647.3992476852</v>
      </c>
      <c r="K162" s="163">
        <v>43648</v>
      </c>
      <c r="L162" s="48"/>
      <c r="M162" s="49">
        <v>0</v>
      </c>
      <c r="N162" s="49">
        <v>0</v>
      </c>
      <c r="O162" s="49">
        <v>315.24</v>
      </c>
      <c r="P162" s="49">
        <v>315.24</v>
      </c>
    </row>
    <row r="163" spans="2:16" hidden="1">
      <c r="B163" t="s">
        <v>220</v>
      </c>
      <c r="C163" t="s">
        <v>153</v>
      </c>
      <c r="D163" t="str">
        <f>VLOOKUP(Drawdown_Report[[#This Row],[Activity Number]],'Activity Info.'!$A$2:$B$26,2,TRUE)</f>
        <v>Tourism &amp; Business Marketing Program</v>
      </c>
      <c r="E163" t="s">
        <v>227</v>
      </c>
      <c r="F163">
        <v>437033</v>
      </c>
      <c r="G163">
        <v>7</v>
      </c>
      <c r="H163" t="s">
        <v>218</v>
      </c>
      <c r="I163" s="48">
        <v>43654</v>
      </c>
      <c r="J163" s="48">
        <v>43654.425671296303</v>
      </c>
      <c r="K163" s="163">
        <v>43655</v>
      </c>
      <c r="L163" s="48"/>
      <c r="M163" s="49">
        <v>0</v>
      </c>
      <c r="N163" s="49">
        <v>0</v>
      </c>
      <c r="O163" s="49">
        <v>55.68</v>
      </c>
      <c r="P163" s="49">
        <v>55.68</v>
      </c>
    </row>
    <row r="164" spans="2:16" hidden="1">
      <c r="B164" t="s">
        <v>220</v>
      </c>
      <c r="C164" t="s">
        <v>153</v>
      </c>
      <c r="D164" t="str">
        <f>VLOOKUP(Drawdown_Report[[#This Row],[Activity Number]],'Activity Info.'!$A$2:$B$26,2,TRUE)</f>
        <v>Tourism &amp; Business Marketing Program</v>
      </c>
      <c r="E164" t="s">
        <v>227</v>
      </c>
      <c r="F164">
        <v>444532</v>
      </c>
      <c r="G164">
        <v>5</v>
      </c>
      <c r="H164" t="s">
        <v>218</v>
      </c>
      <c r="I164" s="48">
        <v>43728</v>
      </c>
      <c r="J164" s="48">
        <v>43728.612870370402</v>
      </c>
      <c r="K164" s="163">
        <v>43729</v>
      </c>
      <c r="L164" s="48"/>
      <c r="M164" s="49">
        <v>0</v>
      </c>
      <c r="N164" s="49">
        <v>0</v>
      </c>
      <c r="O164" s="49">
        <v>1049.25</v>
      </c>
      <c r="P164" s="49">
        <v>1049.25</v>
      </c>
    </row>
    <row r="165" spans="2:16" hidden="1">
      <c r="B165" t="s">
        <v>220</v>
      </c>
      <c r="C165" t="s">
        <v>153</v>
      </c>
      <c r="D165" t="str">
        <f>VLOOKUP(Drawdown_Report[[#This Row],[Activity Number]],'Activity Info.'!$A$2:$B$26,2,TRUE)</f>
        <v>Tourism &amp; Business Marketing Program</v>
      </c>
      <c r="E165" t="s">
        <v>227</v>
      </c>
      <c r="F165">
        <v>445412</v>
      </c>
      <c r="G165">
        <v>5</v>
      </c>
      <c r="H165" t="s">
        <v>218</v>
      </c>
      <c r="I165" s="48">
        <v>43735</v>
      </c>
      <c r="J165" s="48">
        <v>43735.503587963001</v>
      </c>
      <c r="K165" s="163">
        <v>43736</v>
      </c>
      <c r="L165" s="48"/>
      <c r="M165" s="49">
        <v>0</v>
      </c>
      <c r="N165" s="49">
        <v>0</v>
      </c>
      <c r="O165" s="49">
        <v>709.18</v>
      </c>
      <c r="P165" s="49">
        <v>709.18</v>
      </c>
    </row>
    <row r="166" spans="2:16" hidden="1">
      <c r="B166" t="s">
        <v>220</v>
      </c>
      <c r="C166" t="s">
        <v>153</v>
      </c>
      <c r="D166" t="str">
        <f>VLOOKUP(Drawdown_Report[[#This Row],[Activity Number]],'Activity Info.'!$A$2:$B$26,2,TRUE)</f>
        <v>Tourism &amp; Business Marketing Program</v>
      </c>
      <c r="E166" t="s">
        <v>227</v>
      </c>
      <c r="F166">
        <v>450534</v>
      </c>
      <c r="G166">
        <v>5</v>
      </c>
      <c r="H166" t="s">
        <v>218</v>
      </c>
      <c r="I166" s="48">
        <v>43766</v>
      </c>
      <c r="J166" s="48">
        <v>43766.720046296301</v>
      </c>
      <c r="K166" s="163">
        <v>43767</v>
      </c>
      <c r="L166" s="48"/>
      <c r="M166" s="49">
        <v>0</v>
      </c>
      <c r="N166" s="49">
        <v>0</v>
      </c>
      <c r="O166" s="49">
        <v>35.9</v>
      </c>
      <c r="P166" s="49">
        <v>35.9</v>
      </c>
    </row>
    <row r="167" spans="2:16" hidden="1">
      <c r="B167" t="s">
        <v>220</v>
      </c>
      <c r="C167" t="s">
        <v>153</v>
      </c>
      <c r="D167" t="str">
        <f>VLOOKUP(Drawdown_Report[[#This Row],[Activity Number]],'Activity Info.'!$A$2:$B$26,2,TRUE)</f>
        <v>Tourism &amp; Business Marketing Program</v>
      </c>
      <c r="E167" t="s">
        <v>227</v>
      </c>
      <c r="F167">
        <v>452655</v>
      </c>
      <c r="G167">
        <v>5</v>
      </c>
      <c r="H167" t="s">
        <v>218</v>
      </c>
      <c r="I167" s="48">
        <v>43777</v>
      </c>
      <c r="J167" s="48">
        <v>43777.625127314801</v>
      </c>
      <c r="K167" s="163">
        <v>43778</v>
      </c>
      <c r="L167" s="48"/>
      <c r="M167" s="49">
        <v>0</v>
      </c>
      <c r="N167" s="49">
        <v>0</v>
      </c>
      <c r="O167" s="49">
        <v>309.52999999999997</v>
      </c>
      <c r="P167" s="49">
        <v>309.52999999999997</v>
      </c>
    </row>
    <row r="168" spans="2:16" hidden="1">
      <c r="B168" t="s">
        <v>220</v>
      </c>
      <c r="C168" t="s">
        <v>153</v>
      </c>
      <c r="D168" t="str">
        <f>VLOOKUP(Drawdown_Report[[#This Row],[Activity Number]],'Activity Info.'!$A$2:$B$26,2,TRUE)</f>
        <v>Tourism &amp; Business Marketing Program</v>
      </c>
      <c r="E168" t="s">
        <v>227</v>
      </c>
      <c r="F168">
        <v>455336</v>
      </c>
      <c r="G168">
        <v>5</v>
      </c>
      <c r="H168" t="s">
        <v>218</v>
      </c>
      <c r="I168" s="48">
        <v>43791</v>
      </c>
      <c r="J168" s="48">
        <v>43791.829212962999</v>
      </c>
      <c r="K168" s="163">
        <v>43792</v>
      </c>
      <c r="L168" s="48"/>
      <c r="M168" s="49">
        <v>0</v>
      </c>
      <c r="N168" s="49">
        <v>0</v>
      </c>
      <c r="O168" s="49">
        <v>758.82</v>
      </c>
      <c r="P168" s="49">
        <v>758.82</v>
      </c>
    </row>
    <row r="169" spans="2:16" hidden="1">
      <c r="B169" t="s">
        <v>220</v>
      </c>
      <c r="C169" t="s">
        <v>153</v>
      </c>
      <c r="D169" t="str">
        <f>VLOOKUP(Drawdown_Report[[#This Row],[Activity Number]],'Activity Info.'!$A$2:$B$26,2,TRUE)</f>
        <v>Tourism &amp; Business Marketing Program</v>
      </c>
      <c r="E169" t="s">
        <v>227</v>
      </c>
      <c r="F169">
        <v>458614</v>
      </c>
      <c r="G169">
        <v>5</v>
      </c>
      <c r="H169" t="s">
        <v>218</v>
      </c>
      <c r="I169" s="48">
        <v>43818</v>
      </c>
      <c r="J169" s="48">
        <v>43818.707905092597</v>
      </c>
      <c r="K169" s="163">
        <v>43819</v>
      </c>
      <c r="L169" s="48"/>
      <c r="M169" s="49">
        <v>0</v>
      </c>
      <c r="N169" s="49">
        <v>0</v>
      </c>
      <c r="O169" s="49">
        <v>368.46</v>
      </c>
      <c r="P169" s="49">
        <v>368.46</v>
      </c>
    </row>
    <row r="170" spans="2:16" hidden="1">
      <c r="B170" t="s">
        <v>220</v>
      </c>
      <c r="C170" t="s">
        <v>153</v>
      </c>
      <c r="D170" t="str">
        <f>VLOOKUP(Drawdown_Report[[#This Row],[Activity Number]],'Activity Info.'!$A$2:$B$26,2,TRUE)</f>
        <v>Tourism &amp; Business Marketing Program</v>
      </c>
      <c r="E170" t="s">
        <v>227</v>
      </c>
      <c r="F170">
        <v>461273</v>
      </c>
      <c r="G170">
        <v>9</v>
      </c>
      <c r="H170" t="s">
        <v>218</v>
      </c>
      <c r="I170" s="48">
        <v>43844</v>
      </c>
      <c r="J170" s="48">
        <v>43844.702442129601</v>
      </c>
      <c r="K170" s="163">
        <v>43845</v>
      </c>
      <c r="L170" s="48"/>
      <c r="M170" s="49">
        <v>0</v>
      </c>
      <c r="N170" s="49">
        <v>0</v>
      </c>
      <c r="O170" s="49">
        <v>592.24</v>
      </c>
      <c r="P170" s="49">
        <v>592.24</v>
      </c>
    </row>
    <row r="171" spans="2:16" hidden="1">
      <c r="B171" t="s">
        <v>220</v>
      </c>
      <c r="C171" t="s">
        <v>153</v>
      </c>
      <c r="D171" t="str">
        <f>VLOOKUP(Drawdown_Report[[#This Row],[Activity Number]],'Activity Info.'!$A$2:$B$26,2,TRUE)</f>
        <v>Tourism &amp; Business Marketing Program</v>
      </c>
      <c r="E171" t="s">
        <v>227</v>
      </c>
      <c r="F171">
        <v>463944</v>
      </c>
      <c r="G171">
        <v>7</v>
      </c>
      <c r="H171" t="s">
        <v>218</v>
      </c>
      <c r="I171" s="48">
        <v>43864</v>
      </c>
      <c r="J171" s="48">
        <v>43864.660844907397</v>
      </c>
      <c r="K171" s="163">
        <v>43865</v>
      </c>
      <c r="L171" s="48"/>
      <c r="M171" s="49">
        <v>0</v>
      </c>
      <c r="N171" s="49">
        <v>0</v>
      </c>
      <c r="O171" s="49">
        <v>1329.79</v>
      </c>
      <c r="P171" s="49">
        <v>1329.79</v>
      </c>
    </row>
    <row r="172" spans="2:16" hidden="1">
      <c r="B172" t="s">
        <v>220</v>
      </c>
      <c r="C172" t="s">
        <v>153</v>
      </c>
      <c r="D172" t="str">
        <f>VLOOKUP(Drawdown_Report[[#This Row],[Activity Number]],'Activity Info.'!$A$2:$B$26,2,TRUE)</f>
        <v>Tourism &amp; Business Marketing Program</v>
      </c>
      <c r="E172" t="s">
        <v>227</v>
      </c>
      <c r="F172">
        <v>464157</v>
      </c>
      <c r="G172">
        <v>7</v>
      </c>
      <c r="H172" t="s">
        <v>218</v>
      </c>
      <c r="I172" s="48">
        <v>43866</v>
      </c>
      <c r="J172" s="48">
        <v>43866.704131944403</v>
      </c>
      <c r="K172" s="163">
        <v>43867</v>
      </c>
      <c r="L172" s="48"/>
      <c r="M172" s="49">
        <v>0</v>
      </c>
      <c r="N172" s="49">
        <v>0</v>
      </c>
      <c r="O172" s="49">
        <v>1242.01</v>
      </c>
      <c r="P172" s="49">
        <v>1242.01</v>
      </c>
    </row>
    <row r="173" spans="2:16" hidden="1">
      <c r="B173" t="s">
        <v>228</v>
      </c>
      <c r="C173" t="s">
        <v>125</v>
      </c>
      <c r="D173" t="str">
        <f>VLOOKUP(Drawdown_Report[[#This Row],[Activity Number]],'Activity Info.'!$A$2:$B$26,2,TRUE)</f>
        <v>Home Repair, Reconstruction,</v>
      </c>
      <c r="E173" t="s">
        <v>229</v>
      </c>
      <c r="F173">
        <v>418790</v>
      </c>
      <c r="G173">
        <v>3</v>
      </c>
      <c r="H173" t="s">
        <v>218</v>
      </c>
      <c r="I173" s="48">
        <v>43504</v>
      </c>
      <c r="J173" s="48">
        <v>43504.885185185201</v>
      </c>
      <c r="K173" s="163">
        <v>43508</v>
      </c>
      <c r="L173" s="48"/>
      <c r="M173" s="49">
        <v>0</v>
      </c>
      <c r="N173" s="49">
        <v>0</v>
      </c>
      <c r="O173" s="49">
        <v>2133.12</v>
      </c>
      <c r="P173" s="49">
        <v>2133.12</v>
      </c>
    </row>
    <row r="174" spans="2:16" hidden="1">
      <c r="B174" t="s">
        <v>228</v>
      </c>
      <c r="C174" t="s">
        <v>125</v>
      </c>
      <c r="D174" t="str">
        <f>VLOOKUP(Drawdown_Report[[#This Row],[Activity Number]],'Activity Info.'!$A$2:$B$26,2,TRUE)</f>
        <v>Home Repair, Reconstruction,</v>
      </c>
      <c r="E174" t="s">
        <v>229</v>
      </c>
      <c r="F174">
        <v>428728</v>
      </c>
      <c r="G174">
        <v>7</v>
      </c>
      <c r="H174" t="s">
        <v>218</v>
      </c>
      <c r="I174" s="48">
        <v>43581</v>
      </c>
      <c r="J174" s="48">
        <v>43581.528726851902</v>
      </c>
      <c r="K174" s="163">
        <v>43582</v>
      </c>
      <c r="L174" s="48"/>
      <c r="M174" s="49">
        <v>0</v>
      </c>
      <c r="N174" s="49">
        <v>0</v>
      </c>
      <c r="O174" s="49">
        <v>6429.85</v>
      </c>
      <c r="P174" s="49">
        <v>6429.85</v>
      </c>
    </row>
    <row r="175" spans="2:16" hidden="1">
      <c r="B175" t="s">
        <v>228</v>
      </c>
      <c r="C175" t="s">
        <v>125</v>
      </c>
      <c r="D175" t="str">
        <f>VLOOKUP(Drawdown_Report[[#This Row],[Activity Number]],'Activity Info.'!$A$2:$B$26,2,TRUE)</f>
        <v>Home Repair, Reconstruction,</v>
      </c>
      <c r="E175" t="s">
        <v>229</v>
      </c>
      <c r="F175">
        <v>429219</v>
      </c>
      <c r="G175">
        <v>3</v>
      </c>
      <c r="H175" t="s">
        <v>218</v>
      </c>
      <c r="I175" s="48">
        <v>43585</v>
      </c>
      <c r="J175" s="48">
        <v>43585.699351851901</v>
      </c>
      <c r="K175" s="163">
        <v>43586</v>
      </c>
      <c r="L175" s="48"/>
      <c r="M175" s="49">
        <v>0</v>
      </c>
      <c r="N175" s="49">
        <v>0</v>
      </c>
      <c r="O175" s="49">
        <v>4005</v>
      </c>
      <c r="P175" s="49">
        <v>4005</v>
      </c>
    </row>
    <row r="176" spans="2:16" hidden="1">
      <c r="B176" t="s">
        <v>228</v>
      </c>
      <c r="C176" t="s">
        <v>125</v>
      </c>
      <c r="D176" t="str">
        <f>VLOOKUP(Drawdown_Report[[#This Row],[Activity Number]],'Activity Info.'!$A$2:$B$26,2,TRUE)</f>
        <v>Home Repair, Reconstruction,</v>
      </c>
      <c r="E176" t="s">
        <v>229</v>
      </c>
      <c r="F176">
        <v>429398</v>
      </c>
      <c r="G176">
        <v>3</v>
      </c>
      <c r="H176" t="s">
        <v>218</v>
      </c>
      <c r="I176" s="48">
        <v>43586</v>
      </c>
      <c r="J176" s="48">
        <v>43586.651770833298</v>
      </c>
      <c r="K176" s="163">
        <v>43587</v>
      </c>
      <c r="L176" s="48"/>
      <c r="M176" s="49">
        <v>0</v>
      </c>
      <c r="N176" s="49">
        <v>0</v>
      </c>
      <c r="O176" s="49">
        <v>3430.36</v>
      </c>
      <c r="P176" s="49">
        <v>3430.36</v>
      </c>
    </row>
    <row r="177" spans="2:16" hidden="1">
      <c r="B177" t="s">
        <v>228</v>
      </c>
      <c r="C177" t="s">
        <v>125</v>
      </c>
      <c r="D177" t="str">
        <f>VLOOKUP(Drawdown_Report[[#This Row],[Activity Number]],'Activity Info.'!$A$2:$B$26,2,TRUE)</f>
        <v>Home Repair, Reconstruction,</v>
      </c>
      <c r="E177" t="s">
        <v>229</v>
      </c>
      <c r="F177">
        <v>431232</v>
      </c>
      <c r="G177">
        <v>9</v>
      </c>
      <c r="H177" t="s">
        <v>218</v>
      </c>
      <c r="I177" s="48">
        <v>43601</v>
      </c>
      <c r="J177" s="48">
        <v>43601.620914351799</v>
      </c>
      <c r="K177" s="163">
        <v>43602</v>
      </c>
      <c r="L177" s="48"/>
      <c r="M177" s="49">
        <v>0</v>
      </c>
      <c r="N177" s="49">
        <v>0</v>
      </c>
      <c r="O177" s="49">
        <v>6259.85</v>
      </c>
      <c r="P177" s="49">
        <v>6259.85</v>
      </c>
    </row>
    <row r="178" spans="2:16" hidden="1">
      <c r="B178" t="s">
        <v>228</v>
      </c>
      <c r="C178" t="s">
        <v>125</v>
      </c>
      <c r="D178" t="str">
        <f>VLOOKUP(Drawdown_Report[[#This Row],[Activity Number]],'Activity Info.'!$A$2:$B$26,2,TRUE)</f>
        <v>Home Repair, Reconstruction,</v>
      </c>
      <c r="E178" t="s">
        <v>229</v>
      </c>
      <c r="F178">
        <v>433993</v>
      </c>
      <c r="G178">
        <v>2</v>
      </c>
      <c r="H178" t="s">
        <v>218</v>
      </c>
      <c r="I178" s="48">
        <v>43626</v>
      </c>
      <c r="J178" s="48">
        <v>43626.607777777797</v>
      </c>
      <c r="K178" s="163">
        <v>43627</v>
      </c>
      <c r="L178" s="48"/>
      <c r="M178" s="49">
        <v>0</v>
      </c>
      <c r="N178" s="49">
        <v>0</v>
      </c>
      <c r="O178" s="49">
        <v>3175.26</v>
      </c>
      <c r="P178" s="49">
        <v>3175.26</v>
      </c>
    </row>
    <row r="179" spans="2:16" hidden="1">
      <c r="B179" t="s">
        <v>228</v>
      </c>
      <c r="C179" t="s">
        <v>125</v>
      </c>
      <c r="D179" t="str">
        <f>VLOOKUP(Drawdown_Report[[#This Row],[Activity Number]],'Activity Info.'!$A$2:$B$26,2,TRUE)</f>
        <v>Home Repair, Reconstruction,</v>
      </c>
      <c r="E179" t="s">
        <v>229</v>
      </c>
      <c r="F179">
        <v>434495</v>
      </c>
      <c r="G179">
        <v>2</v>
      </c>
      <c r="H179" t="s">
        <v>218</v>
      </c>
      <c r="I179" s="48">
        <v>43629</v>
      </c>
      <c r="J179" s="48">
        <v>43629.454189814802</v>
      </c>
      <c r="K179" s="163">
        <v>43630</v>
      </c>
      <c r="L179" s="48"/>
      <c r="M179" s="49">
        <v>0</v>
      </c>
      <c r="N179" s="49">
        <v>0</v>
      </c>
      <c r="O179" s="49">
        <v>4870.78</v>
      </c>
      <c r="P179" s="49">
        <v>4870.78</v>
      </c>
    </row>
    <row r="180" spans="2:16" hidden="1">
      <c r="B180" t="s">
        <v>228</v>
      </c>
      <c r="C180" t="s">
        <v>125</v>
      </c>
      <c r="D180" t="str">
        <f>VLOOKUP(Drawdown_Report[[#This Row],[Activity Number]],'Activity Info.'!$A$2:$B$26,2,TRUE)</f>
        <v>Home Repair, Reconstruction,</v>
      </c>
      <c r="E180" t="s">
        <v>229</v>
      </c>
      <c r="F180">
        <v>434515</v>
      </c>
      <c r="G180">
        <v>2</v>
      </c>
      <c r="H180" t="s">
        <v>218</v>
      </c>
      <c r="I180" s="48">
        <v>43629</v>
      </c>
      <c r="J180" s="48">
        <v>43629.455983796302</v>
      </c>
      <c r="K180" s="163">
        <v>43630</v>
      </c>
      <c r="L180" s="48"/>
      <c r="M180" s="49">
        <v>0</v>
      </c>
      <c r="N180" s="49">
        <v>0</v>
      </c>
      <c r="O180" s="49">
        <v>5101.43</v>
      </c>
      <c r="P180" s="49">
        <v>5101.43</v>
      </c>
    </row>
    <row r="181" spans="2:16" hidden="1">
      <c r="B181" t="s">
        <v>228</v>
      </c>
      <c r="C181" t="s">
        <v>125</v>
      </c>
      <c r="D181" t="str">
        <f>VLOOKUP(Drawdown_Report[[#This Row],[Activity Number]],'Activity Info.'!$A$2:$B$26,2,TRUE)</f>
        <v>Home Repair, Reconstruction,</v>
      </c>
      <c r="E181" t="s">
        <v>229</v>
      </c>
      <c r="F181">
        <v>436412</v>
      </c>
      <c r="G181">
        <v>10</v>
      </c>
      <c r="H181" t="s">
        <v>218</v>
      </c>
      <c r="I181" s="48">
        <v>43647</v>
      </c>
      <c r="J181" s="48">
        <v>43647.3992476852</v>
      </c>
      <c r="K181" s="163">
        <v>43648</v>
      </c>
      <c r="L181" s="48"/>
      <c r="M181" s="49">
        <v>0</v>
      </c>
      <c r="N181" s="49">
        <v>0</v>
      </c>
      <c r="O181" s="49">
        <v>16948.3</v>
      </c>
      <c r="P181" s="49">
        <v>16948.3</v>
      </c>
    </row>
    <row r="182" spans="2:16" hidden="1">
      <c r="B182" t="s">
        <v>228</v>
      </c>
      <c r="C182" t="s">
        <v>125</v>
      </c>
      <c r="D182" t="str">
        <f>VLOOKUP(Drawdown_Report[[#This Row],[Activity Number]],'Activity Info.'!$A$2:$B$26,2,TRUE)</f>
        <v>Home Repair, Reconstruction,</v>
      </c>
      <c r="E182" t="s">
        <v>229</v>
      </c>
      <c r="F182">
        <v>437033</v>
      </c>
      <c r="G182">
        <v>10</v>
      </c>
      <c r="H182" t="s">
        <v>218</v>
      </c>
      <c r="I182" s="48">
        <v>43654</v>
      </c>
      <c r="J182" s="48">
        <v>43654.425671296303</v>
      </c>
      <c r="K182" s="163">
        <v>43655</v>
      </c>
      <c r="L182" s="48"/>
      <c r="M182" s="49">
        <v>0</v>
      </c>
      <c r="N182" s="49">
        <v>0</v>
      </c>
      <c r="O182" s="49">
        <v>2891.45</v>
      </c>
      <c r="P182" s="49">
        <v>2891.45</v>
      </c>
    </row>
    <row r="183" spans="2:16" hidden="1">
      <c r="B183" t="s">
        <v>228</v>
      </c>
      <c r="C183" t="s">
        <v>125</v>
      </c>
      <c r="D183" t="str">
        <f>VLOOKUP(Drawdown_Report[[#This Row],[Activity Number]],'Activity Info.'!$A$2:$B$26,2,TRUE)</f>
        <v>Home Repair, Reconstruction,</v>
      </c>
      <c r="E183" t="s">
        <v>229</v>
      </c>
      <c r="F183">
        <v>437754</v>
      </c>
      <c r="G183">
        <v>2</v>
      </c>
      <c r="H183" t="s">
        <v>218</v>
      </c>
      <c r="I183" s="48">
        <v>43657</v>
      </c>
      <c r="J183" s="48">
        <v>43657.7209953704</v>
      </c>
      <c r="K183" s="163">
        <v>43658</v>
      </c>
      <c r="L183" s="48"/>
      <c r="M183" s="49">
        <v>0</v>
      </c>
      <c r="N183" s="49">
        <v>0</v>
      </c>
      <c r="O183" s="49">
        <v>3513.05</v>
      </c>
      <c r="P183" s="49">
        <v>3513.05</v>
      </c>
    </row>
    <row r="184" spans="2:16" hidden="1">
      <c r="B184" t="s">
        <v>228</v>
      </c>
      <c r="C184" t="s">
        <v>125</v>
      </c>
      <c r="D184" t="str">
        <f>VLOOKUP(Drawdown_Report[[#This Row],[Activity Number]],'Activity Info.'!$A$2:$B$26,2,TRUE)</f>
        <v>Home Repair, Reconstruction,</v>
      </c>
      <c r="E184" t="s">
        <v>229</v>
      </c>
      <c r="F184">
        <v>439735</v>
      </c>
      <c r="G184">
        <v>10</v>
      </c>
      <c r="H184" t="s">
        <v>218</v>
      </c>
      <c r="I184" s="48">
        <v>43675</v>
      </c>
      <c r="J184" s="48">
        <v>43675.479143518503</v>
      </c>
      <c r="K184" s="163">
        <v>43676</v>
      </c>
      <c r="L184" s="48"/>
      <c r="M184" s="49">
        <v>0</v>
      </c>
      <c r="N184" s="49">
        <v>0</v>
      </c>
      <c r="O184" s="49">
        <v>7012.48</v>
      </c>
      <c r="P184" s="49">
        <v>7012.48</v>
      </c>
    </row>
    <row r="185" spans="2:16" hidden="1">
      <c r="B185" t="s">
        <v>228</v>
      </c>
      <c r="C185" t="s">
        <v>125</v>
      </c>
      <c r="D185" t="str">
        <f>VLOOKUP(Drawdown_Report[[#This Row],[Activity Number]],'Activity Info.'!$A$2:$B$26,2,TRUE)</f>
        <v>Home Repair, Reconstruction,</v>
      </c>
      <c r="E185" t="s">
        <v>229</v>
      </c>
      <c r="F185">
        <v>440236</v>
      </c>
      <c r="G185">
        <v>2</v>
      </c>
      <c r="H185" t="s">
        <v>218</v>
      </c>
      <c r="I185" s="48">
        <v>43679</v>
      </c>
      <c r="J185" s="48">
        <v>43679.6082523148</v>
      </c>
      <c r="K185" s="163">
        <v>43680</v>
      </c>
      <c r="L185" s="48"/>
      <c r="M185" s="49">
        <v>0</v>
      </c>
      <c r="N185" s="49">
        <v>0</v>
      </c>
      <c r="O185" s="49">
        <v>3838.33</v>
      </c>
      <c r="P185" s="49">
        <v>3838.33</v>
      </c>
    </row>
    <row r="186" spans="2:16" hidden="1">
      <c r="B186" t="s">
        <v>228</v>
      </c>
      <c r="C186" t="s">
        <v>125</v>
      </c>
      <c r="D186" t="str">
        <f>VLOOKUP(Drawdown_Report[[#This Row],[Activity Number]],'Activity Info.'!$A$2:$B$26,2,TRUE)</f>
        <v>Home Repair, Reconstruction,</v>
      </c>
      <c r="E186" t="s">
        <v>229</v>
      </c>
      <c r="F186">
        <v>442320</v>
      </c>
      <c r="G186">
        <v>2</v>
      </c>
      <c r="H186" t="s">
        <v>218</v>
      </c>
      <c r="I186" s="48">
        <v>43704</v>
      </c>
      <c r="J186" s="48">
        <v>43704.721018518503</v>
      </c>
      <c r="K186" s="163">
        <v>43705</v>
      </c>
      <c r="L186" s="48"/>
      <c r="M186" s="49">
        <v>0</v>
      </c>
      <c r="N186" s="49">
        <v>0</v>
      </c>
      <c r="O186" s="49">
        <v>7837.04</v>
      </c>
      <c r="P186" s="49">
        <v>7837.04</v>
      </c>
    </row>
    <row r="187" spans="2:16" hidden="1">
      <c r="B187" t="s">
        <v>228</v>
      </c>
      <c r="C187" t="s">
        <v>125</v>
      </c>
      <c r="D187" t="str">
        <f>VLOOKUP(Drawdown_Report[[#This Row],[Activity Number]],'Activity Info.'!$A$2:$B$26,2,TRUE)</f>
        <v>Home Repair, Reconstruction,</v>
      </c>
      <c r="E187" t="s">
        <v>229</v>
      </c>
      <c r="F187">
        <v>444532</v>
      </c>
      <c r="G187">
        <v>9</v>
      </c>
      <c r="H187" t="s">
        <v>218</v>
      </c>
      <c r="I187" s="48">
        <v>43728</v>
      </c>
      <c r="J187" s="48">
        <v>43728.612870370402</v>
      </c>
      <c r="K187" s="163">
        <v>43729</v>
      </c>
      <c r="L187" s="48"/>
      <c r="M187" s="49">
        <v>0</v>
      </c>
      <c r="N187" s="49">
        <v>0</v>
      </c>
      <c r="O187" s="49">
        <v>25311.15</v>
      </c>
      <c r="P187" s="49">
        <v>25311.15</v>
      </c>
    </row>
    <row r="188" spans="2:16" hidden="1">
      <c r="B188" t="s">
        <v>228</v>
      </c>
      <c r="C188" t="s">
        <v>125</v>
      </c>
      <c r="D188" t="str">
        <f>VLOOKUP(Drawdown_Report[[#This Row],[Activity Number]],'Activity Info.'!$A$2:$B$26,2,TRUE)</f>
        <v>Home Repair, Reconstruction,</v>
      </c>
      <c r="E188" t="s">
        <v>229</v>
      </c>
      <c r="F188">
        <v>445412</v>
      </c>
      <c r="G188">
        <v>8</v>
      </c>
      <c r="H188" t="s">
        <v>218</v>
      </c>
      <c r="I188" s="48">
        <v>43735</v>
      </c>
      <c r="J188" s="48">
        <v>43735.503587963001</v>
      </c>
      <c r="K188" s="163">
        <v>43736</v>
      </c>
      <c r="L188" s="48"/>
      <c r="M188" s="49">
        <v>0</v>
      </c>
      <c r="N188" s="49">
        <v>0</v>
      </c>
      <c r="O188" s="49">
        <v>11783.37</v>
      </c>
      <c r="P188" s="49">
        <v>11783.37</v>
      </c>
    </row>
    <row r="189" spans="2:16" hidden="1">
      <c r="B189" t="s">
        <v>228</v>
      </c>
      <c r="C189" t="s">
        <v>125</v>
      </c>
      <c r="D189" t="str">
        <f>VLOOKUP(Drawdown_Report[[#This Row],[Activity Number]],'Activity Info.'!$A$2:$B$26,2,TRUE)</f>
        <v>Home Repair, Reconstruction,</v>
      </c>
      <c r="E189" t="s">
        <v>229</v>
      </c>
      <c r="F189">
        <v>446816</v>
      </c>
      <c r="G189">
        <v>7</v>
      </c>
      <c r="H189" t="s">
        <v>218</v>
      </c>
      <c r="I189" s="48">
        <v>43739</v>
      </c>
      <c r="J189" s="48">
        <v>43739.751412037003</v>
      </c>
      <c r="K189" s="163">
        <v>43740</v>
      </c>
      <c r="L189" s="48"/>
      <c r="M189" s="49">
        <v>0</v>
      </c>
      <c r="N189" s="49">
        <v>0</v>
      </c>
      <c r="O189" s="49">
        <v>11515.23</v>
      </c>
      <c r="P189" s="49">
        <v>11515.23</v>
      </c>
    </row>
    <row r="190" spans="2:16" hidden="1">
      <c r="B190" t="s">
        <v>228</v>
      </c>
      <c r="C190" t="s">
        <v>125</v>
      </c>
      <c r="D190" t="str">
        <f>VLOOKUP(Drawdown_Report[[#This Row],[Activity Number]],'Activity Info.'!$A$2:$B$26,2,TRUE)</f>
        <v>Home Repair, Reconstruction,</v>
      </c>
      <c r="E190" t="s">
        <v>229</v>
      </c>
      <c r="F190">
        <v>447860</v>
      </c>
      <c r="G190">
        <v>7</v>
      </c>
      <c r="H190" t="s">
        <v>218</v>
      </c>
      <c r="I190" s="48">
        <v>43749</v>
      </c>
      <c r="J190" s="48">
        <v>43749.738067129598</v>
      </c>
      <c r="K190" s="163">
        <v>43750</v>
      </c>
      <c r="L190" s="48"/>
      <c r="M190" s="49">
        <v>0</v>
      </c>
      <c r="N190" s="49">
        <v>0</v>
      </c>
      <c r="O190" s="49">
        <v>8965.86</v>
      </c>
      <c r="P190" s="49">
        <v>8965.86</v>
      </c>
    </row>
    <row r="191" spans="2:16" hidden="1">
      <c r="B191" t="s">
        <v>228</v>
      </c>
      <c r="C191" t="s">
        <v>125</v>
      </c>
      <c r="D191" t="str">
        <f>VLOOKUP(Drawdown_Report[[#This Row],[Activity Number]],'Activity Info.'!$A$2:$B$26,2,TRUE)</f>
        <v>Home Repair, Reconstruction,</v>
      </c>
      <c r="E191" t="s">
        <v>229</v>
      </c>
      <c r="F191">
        <v>450265</v>
      </c>
      <c r="G191">
        <v>7</v>
      </c>
      <c r="H191" t="s">
        <v>218</v>
      </c>
      <c r="I191" s="48">
        <v>43762</v>
      </c>
      <c r="J191" s="48">
        <v>43762.676157407397</v>
      </c>
      <c r="K191" s="163">
        <v>43763</v>
      </c>
      <c r="L191" s="48"/>
      <c r="M191" s="49">
        <v>0</v>
      </c>
      <c r="N191" s="49">
        <v>0</v>
      </c>
      <c r="O191" s="49">
        <v>8718.31</v>
      </c>
      <c r="P191" s="49">
        <v>8718.31</v>
      </c>
    </row>
    <row r="192" spans="2:16" hidden="1">
      <c r="B192" t="s">
        <v>228</v>
      </c>
      <c r="C192" t="s">
        <v>125</v>
      </c>
      <c r="D192" t="str">
        <f>VLOOKUP(Drawdown_Report[[#This Row],[Activity Number]],'Activity Info.'!$A$2:$B$26,2,TRUE)</f>
        <v>Home Repair, Reconstruction,</v>
      </c>
      <c r="E192" t="s">
        <v>229</v>
      </c>
      <c r="F192">
        <v>450534</v>
      </c>
      <c r="G192">
        <v>8</v>
      </c>
      <c r="H192" t="s">
        <v>218</v>
      </c>
      <c r="I192" s="48">
        <v>43766</v>
      </c>
      <c r="J192" s="48">
        <v>43766.720046296301</v>
      </c>
      <c r="K192" s="163">
        <v>43767</v>
      </c>
      <c r="L192" s="48"/>
      <c r="M192" s="49">
        <v>0</v>
      </c>
      <c r="N192" s="49">
        <v>0</v>
      </c>
      <c r="O192" s="49">
        <v>7828.48</v>
      </c>
      <c r="P192" s="49">
        <v>7828.48</v>
      </c>
    </row>
    <row r="193" spans="2:16" hidden="1">
      <c r="B193" t="s">
        <v>228</v>
      </c>
      <c r="C193" t="s">
        <v>125</v>
      </c>
      <c r="D193" t="str">
        <f>VLOOKUP(Drawdown_Report[[#This Row],[Activity Number]],'Activity Info.'!$A$2:$B$26,2,TRUE)</f>
        <v>Home Repair, Reconstruction,</v>
      </c>
      <c r="E193" t="s">
        <v>229</v>
      </c>
      <c r="F193">
        <v>452528</v>
      </c>
      <c r="G193">
        <v>1</v>
      </c>
      <c r="H193" t="s">
        <v>218</v>
      </c>
      <c r="I193" s="48">
        <v>43775</v>
      </c>
      <c r="J193" s="48">
        <v>43775.654421296298</v>
      </c>
      <c r="K193" s="163">
        <v>43776</v>
      </c>
      <c r="L193" s="48"/>
      <c r="M193" s="49">
        <v>0</v>
      </c>
      <c r="N193" s="49">
        <v>0</v>
      </c>
      <c r="O193" s="49">
        <v>76520.62</v>
      </c>
      <c r="P193" s="49">
        <v>76520.62</v>
      </c>
    </row>
    <row r="194" spans="2:16" hidden="1">
      <c r="B194" t="s">
        <v>228</v>
      </c>
      <c r="C194" t="s">
        <v>125</v>
      </c>
      <c r="D194" t="str">
        <f>VLOOKUP(Drawdown_Report[[#This Row],[Activity Number]],'Activity Info.'!$A$2:$B$26,2,TRUE)</f>
        <v>Home Repair, Reconstruction,</v>
      </c>
      <c r="E194" t="s">
        <v>229</v>
      </c>
      <c r="F194">
        <v>452655</v>
      </c>
      <c r="G194">
        <v>9</v>
      </c>
      <c r="H194" t="s">
        <v>218</v>
      </c>
      <c r="I194" s="48">
        <v>43777</v>
      </c>
      <c r="J194" s="48">
        <v>43777.625127314801</v>
      </c>
      <c r="K194" s="163">
        <v>43778</v>
      </c>
      <c r="L194" s="48"/>
      <c r="M194" s="49">
        <v>0</v>
      </c>
      <c r="N194" s="49">
        <v>0</v>
      </c>
      <c r="O194" s="49">
        <v>5095.5200000000004</v>
      </c>
      <c r="P194" s="49">
        <v>5095.5200000000004</v>
      </c>
    </row>
    <row r="195" spans="2:16" hidden="1">
      <c r="B195" t="s">
        <v>228</v>
      </c>
      <c r="C195" t="s">
        <v>125</v>
      </c>
      <c r="D195" t="str">
        <f>VLOOKUP(Drawdown_Report[[#This Row],[Activity Number]],'Activity Info.'!$A$2:$B$26,2,TRUE)</f>
        <v>Home Repair, Reconstruction,</v>
      </c>
      <c r="E195" t="s">
        <v>229</v>
      </c>
      <c r="F195">
        <v>453072</v>
      </c>
      <c r="G195">
        <v>2</v>
      </c>
      <c r="H195" t="s">
        <v>218</v>
      </c>
      <c r="I195" s="48">
        <v>43781</v>
      </c>
      <c r="J195" s="48">
        <v>43781.629872685196</v>
      </c>
      <c r="K195" s="163">
        <v>43782</v>
      </c>
      <c r="L195" s="48"/>
      <c r="M195" s="49">
        <v>0</v>
      </c>
      <c r="N195" s="49">
        <v>0</v>
      </c>
      <c r="O195" s="49">
        <v>335598.58</v>
      </c>
      <c r="P195" s="49">
        <v>335598.58</v>
      </c>
    </row>
    <row r="196" spans="2:16" hidden="1">
      <c r="B196" t="s">
        <v>228</v>
      </c>
      <c r="C196" t="s">
        <v>125</v>
      </c>
      <c r="D196" t="str">
        <f>VLOOKUP(Drawdown_Report[[#This Row],[Activity Number]],'Activity Info.'!$A$2:$B$26,2,TRUE)</f>
        <v>Home Repair, Reconstruction,</v>
      </c>
      <c r="E196" t="s">
        <v>229</v>
      </c>
      <c r="F196">
        <v>453693</v>
      </c>
      <c r="G196">
        <v>3</v>
      </c>
      <c r="H196" t="s">
        <v>218</v>
      </c>
      <c r="I196" s="48">
        <v>43783</v>
      </c>
      <c r="J196" s="48">
        <v>43783.637222222198</v>
      </c>
      <c r="K196" s="163">
        <v>43784</v>
      </c>
      <c r="L196" s="48"/>
      <c r="M196" s="49">
        <v>0</v>
      </c>
      <c r="N196" s="49">
        <v>0</v>
      </c>
      <c r="O196" s="49">
        <v>11139.26</v>
      </c>
      <c r="P196" s="49">
        <v>11139.26</v>
      </c>
    </row>
    <row r="197" spans="2:16">
      <c r="B197" t="s">
        <v>228</v>
      </c>
      <c r="C197" t="s">
        <v>125</v>
      </c>
      <c r="D197" t="str">
        <f>VLOOKUP(Drawdown_Report[[#This Row],[Activity Number]],'Activity Info.'!$A$2:$B$26,2,TRUE)</f>
        <v>Home Repair, Reconstruction,</v>
      </c>
      <c r="E197" t="s">
        <v>229</v>
      </c>
      <c r="F197">
        <v>455093</v>
      </c>
      <c r="G197">
        <v>1</v>
      </c>
      <c r="H197" t="s">
        <v>219</v>
      </c>
      <c r="I197" s="48">
        <v>43790</v>
      </c>
      <c r="J197" s="48" t="s">
        <v>219</v>
      </c>
      <c r="K197" s="163" t="s">
        <v>230</v>
      </c>
      <c r="L197" s="48"/>
      <c r="M197" s="49">
        <v>97744.44</v>
      </c>
      <c r="N197" s="49">
        <v>0</v>
      </c>
      <c r="O197" s="49">
        <v>0</v>
      </c>
      <c r="P197" s="49">
        <v>97744.44</v>
      </c>
    </row>
    <row r="198" spans="2:16" hidden="1">
      <c r="B198" t="s">
        <v>228</v>
      </c>
      <c r="C198" t="s">
        <v>125</v>
      </c>
      <c r="D198" t="str">
        <f>VLOOKUP(Drawdown_Report[[#This Row],[Activity Number]],'Activity Info.'!$A$2:$B$26,2,TRUE)</f>
        <v>Home Repair, Reconstruction,</v>
      </c>
      <c r="E198" t="s">
        <v>229</v>
      </c>
      <c r="F198">
        <v>455096</v>
      </c>
      <c r="G198">
        <v>1</v>
      </c>
      <c r="H198" t="s">
        <v>218</v>
      </c>
      <c r="I198" s="48">
        <v>43790</v>
      </c>
      <c r="J198" s="48">
        <v>43790.690844907404</v>
      </c>
      <c r="K198" s="163">
        <v>43791</v>
      </c>
      <c r="L198" s="48"/>
      <c r="M198" s="49">
        <v>0</v>
      </c>
      <c r="N198" s="49">
        <v>0</v>
      </c>
      <c r="O198" s="49">
        <v>97744.44</v>
      </c>
      <c r="P198" s="49">
        <v>97744.44</v>
      </c>
    </row>
    <row r="199" spans="2:16" hidden="1">
      <c r="B199" t="s">
        <v>228</v>
      </c>
      <c r="C199" t="s">
        <v>125</v>
      </c>
      <c r="D199" t="str">
        <f>VLOOKUP(Drawdown_Report[[#This Row],[Activity Number]],'Activity Info.'!$A$2:$B$26,2,TRUE)</f>
        <v>Home Repair, Reconstruction,</v>
      </c>
      <c r="E199" t="s">
        <v>229</v>
      </c>
      <c r="F199">
        <v>455336</v>
      </c>
      <c r="G199">
        <v>8</v>
      </c>
      <c r="H199" t="s">
        <v>218</v>
      </c>
      <c r="I199" s="48">
        <v>43791</v>
      </c>
      <c r="J199" s="48">
        <v>43791.829212962999</v>
      </c>
      <c r="K199" s="163">
        <v>43792</v>
      </c>
      <c r="L199" s="48"/>
      <c r="M199" s="49">
        <v>0</v>
      </c>
      <c r="N199" s="49">
        <v>0</v>
      </c>
      <c r="O199" s="49">
        <v>183684.02</v>
      </c>
      <c r="P199" s="49">
        <v>183684.02</v>
      </c>
    </row>
    <row r="200" spans="2:16" hidden="1">
      <c r="B200" t="s">
        <v>228</v>
      </c>
      <c r="C200" t="s">
        <v>125</v>
      </c>
      <c r="D200" t="str">
        <f>VLOOKUP(Drawdown_Report[[#This Row],[Activity Number]],'Activity Info.'!$A$2:$B$26,2,TRUE)</f>
        <v>Home Repair, Reconstruction,</v>
      </c>
      <c r="E200" t="s">
        <v>229</v>
      </c>
      <c r="F200">
        <v>455552</v>
      </c>
      <c r="G200">
        <v>2</v>
      </c>
      <c r="H200" t="s">
        <v>218</v>
      </c>
      <c r="I200" s="48">
        <v>43794</v>
      </c>
      <c r="J200" s="48">
        <v>43794.6738078704</v>
      </c>
      <c r="K200" s="163">
        <v>43795</v>
      </c>
      <c r="L200" s="48"/>
      <c r="M200" s="49">
        <v>0</v>
      </c>
      <c r="N200" s="49">
        <v>0</v>
      </c>
      <c r="O200" s="49">
        <v>69352</v>
      </c>
      <c r="P200" s="49">
        <v>69352</v>
      </c>
    </row>
    <row r="201" spans="2:16" hidden="1">
      <c r="B201" t="s">
        <v>228</v>
      </c>
      <c r="C201" t="s">
        <v>125</v>
      </c>
      <c r="D201" t="str">
        <f>VLOOKUP(Drawdown_Report[[#This Row],[Activity Number]],'Activity Info.'!$A$2:$B$26,2,TRUE)</f>
        <v>Home Repair, Reconstruction,</v>
      </c>
      <c r="E201" t="s">
        <v>229</v>
      </c>
      <c r="F201">
        <v>455726</v>
      </c>
      <c r="G201">
        <v>2</v>
      </c>
      <c r="H201" t="s">
        <v>218</v>
      </c>
      <c r="I201" s="48">
        <v>43795</v>
      </c>
      <c r="J201" s="48">
        <v>43795.6330787037</v>
      </c>
      <c r="K201" s="163">
        <v>43796</v>
      </c>
      <c r="L201" s="48"/>
      <c r="M201" s="49">
        <v>0</v>
      </c>
      <c r="N201" s="49">
        <v>0</v>
      </c>
      <c r="O201" s="49">
        <v>679825.79</v>
      </c>
      <c r="P201" s="49">
        <v>679825.79</v>
      </c>
    </row>
    <row r="202" spans="2:16" hidden="1">
      <c r="B202" t="s">
        <v>228</v>
      </c>
      <c r="C202" t="s">
        <v>125</v>
      </c>
      <c r="D202" t="str">
        <f>VLOOKUP(Drawdown_Report[[#This Row],[Activity Number]],'Activity Info.'!$A$2:$B$26,2,TRUE)</f>
        <v>Home Repair, Reconstruction,</v>
      </c>
      <c r="E202" t="s">
        <v>229</v>
      </c>
      <c r="F202">
        <v>456697</v>
      </c>
      <c r="G202">
        <v>2</v>
      </c>
      <c r="H202" t="s">
        <v>218</v>
      </c>
      <c r="I202" s="48">
        <v>43803</v>
      </c>
      <c r="J202" s="48">
        <v>43803.689490740697</v>
      </c>
      <c r="K202" s="163">
        <v>43804</v>
      </c>
      <c r="L202" s="48"/>
      <c r="M202" s="49">
        <v>0</v>
      </c>
      <c r="N202" s="49">
        <v>0</v>
      </c>
      <c r="O202" s="49">
        <v>414291.51</v>
      </c>
      <c r="P202" s="49">
        <v>414291.51</v>
      </c>
    </row>
    <row r="203" spans="2:16" hidden="1">
      <c r="B203" t="s">
        <v>228</v>
      </c>
      <c r="C203" t="s">
        <v>125</v>
      </c>
      <c r="D203" t="str">
        <f>VLOOKUP(Drawdown_Report[[#This Row],[Activity Number]],'Activity Info.'!$A$2:$B$26,2,TRUE)</f>
        <v>Home Repair, Reconstruction,</v>
      </c>
      <c r="E203" t="s">
        <v>229</v>
      </c>
      <c r="F203">
        <v>456957</v>
      </c>
      <c r="G203">
        <v>2</v>
      </c>
      <c r="H203" t="s">
        <v>218</v>
      </c>
      <c r="I203" s="48">
        <v>43805</v>
      </c>
      <c r="J203" s="48">
        <v>43805.693055555603</v>
      </c>
      <c r="K203" s="163">
        <v>43806</v>
      </c>
      <c r="L203" s="48"/>
      <c r="M203" s="49">
        <v>0</v>
      </c>
      <c r="N203" s="49">
        <v>0</v>
      </c>
      <c r="O203" s="49">
        <v>12532.12</v>
      </c>
      <c r="P203" s="49">
        <v>12532.12</v>
      </c>
    </row>
    <row r="204" spans="2:16" hidden="1">
      <c r="B204" t="s">
        <v>228</v>
      </c>
      <c r="C204" t="s">
        <v>125</v>
      </c>
      <c r="D204" t="str">
        <f>VLOOKUP(Drawdown_Report[[#This Row],[Activity Number]],'Activity Info.'!$A$2:$B$26,2,TRUE)</f>
        <v>Home Repair, Reconstruction,</v>
      </c>
      <c r="E204" t="s">
        <v>229</v>
      </c>
      <c r="F204">
        <v>457358</v>
      </c>
      <c r="G204">
        <v>1</v>
      </c>
      <c r="H204" t="s">
        <v>218</v>
      </c>
      <c r="I204" s="48">
        <v>43809</v>
      </c>
      <c r="J204" s="48">
        <v>43809.660162036998</v>
      </c>
      <c r="K204" s="163">
        <v>43810</v>
      </c>
      <c r="L204" s="48"/>
      <c r="M204" s="49">
        <v>0</v>
      </c>
      <c r="N204" s="49">
        <v>0</v>
      </c>
      <c r="O204" s="49">
        <v>2338.6799999999998</v>
      </c>
      <c r="P204" s="49">
        <v>2338.6799999999998</v>
      </c>
    </row>
    <row r="205" spans="2:16" hidden="1">
      <c r="B205" t="s">
        <v>228</v>
      </c>
      <c r="C205" t="s">
        <v>125</v>
      </c>
      <c r="D205" t="str">
        <f>VLOOKUP(Drawdown_Report[[#This Row],[Activity Number]],'Activity Info.'!$A$2:$B$26,2,TRUE)</f>
        <v>Home Repair, Reconstruction,</v>
      </c>
      <c r="E205" t="s">
        <v>229</v>
      </c>
      <c r="F205">
        <v>457835</v>
      </c>
      <c r="G205">
        <v>2</v>
      </c>
      <c r="H205" t="s">
        <v>218</v>
      </c>
      <c r="I205" s="48">
        <v>43812</v>
      </c>
      <c r="J205" s="48">
        <v>43812.458749999998</v>
      </c>
      <c r="K205" s="163">
        <v>43813</v>
      </c>
      <c r="L205" s="48"/>
      <c r="M205" s="49">
        <v>0</v>
      </c>
      <c r="N205" s="49">
        <v>0</v>
      </c>
      <c r="O205" s="49">
        <v>15036.87</v>
      </c>
      <c r="P205" s="49">
        <v>15036.87</v>
      </c>
    </row>
    <row r="206" spans="2:16" hidden="1">
      <c r="B206" t="s">
        <v>228</v>
      </c>
      <c r="C206" t="s">
        <v>125</v>
      </c>
      <c r="D206" t="str">
        <f>VLOOKUP(Drawdown_Report[[#This Row],[Activity Number]],'Activity Info.'!$A$2:$B$26,2,TRUE)</f>
        <v>Home Repair, Reconstruction,</v>
      </c>
      <c r="E206" t="s">
        <v>229</v>
      </c>
      <c r="F206">
        <v>458165</v>
      </c>
      <c r="G206">
        <v>2</v>
      </c>
      <c r="H206" t="s">
        <v>218</v>
      </c>
      <c r="I206" s="48">
        <v>43816</v>
      </c>
      <c r="J206" s="48">
        <v>43816.658506944397</v>
      </c>
      <c r="K206" s="163">
        <v>43817</v>
      </c>
      <c r="L206" s="48"/>
      <c r="M206" s="49">
        <v>0</v>
      </c>
      <c r="N206" s="49">
        <v>0</v>
      </c>
      <c r="O206" s="49">
        <v>283800.36</v>
      </c>
      <c r="P206" s="49">
        <v>283800.36</v>
      </c>
    </row>
    <row r="207" spans="2:16" hidden="1">
      <c r="B207" t="s">
        <v>228</v>
      </c>
      <c r="C207" t="s">
        <v>125</v>
      </c>
      <c r="D207" t="str">
        <f>VLOOKUP(Drawdown_Report[[#This Row],[Activity Number]],'Activity Info.'!$A$2:$B$26,2,TRUE)</f>
        <v>Home Repair, Reconstruction,</v>
      </c>
      <c r="E207" t="s">
        <v>229</v>
      </c>
      <c r="F207">
        <v>458614</v>
      </c>
      <c r="G207">
        <v>8</v>
      </c>
      <c r="H207" t="s">
        <v>218</v>
      </c>
      <c r="I207" s="48">
        <v>43818</v>
      </c>
      <c r="J207" s="48">
        <v>43818.707905092597</v>
      </c>
      <c r="K207" s="163">
        <v>43819</v>
      </c>
      <c r="L207" s="48"/>
      <c r="M207" s="49">
        <v>0</v>
      </c>
      <c r="N207" s="49">
        <v>0</v>
      </c>
      <c r="O207" s="49">
        <v>29220.3</v>
      </c>
      <c r="P207" s="49">
        <v>29220.3</v>
      </c>
    </row>
    <row r="208" spans="2:16" hidden="1">
      <c r="B208" t="s">
        <v>228</v>
      </c>
      <c r="C208" t="s">
        <v>125</v>
      </c>
      <c r="D208" t="str">
        <f>VLOOKUP(Drawdown_Report[[#This Row],[Activity Number]],'Activity Info.'!$A$2:$B$26,2,TRUE)</f>
        <v>Home Repair, Reconstruction,</v>
      </c>
      <c r="E208" t="s">
        <v>229</v>
      </c>
      <c r="F208">
        <v>458728</v>
      </c>
      <c r="G208">
        <v>2</v>
      </c>
      <c r="H208" t="s">
        <v>218</v>
      </c>
      <c r="I208" s="48">
        <v>43819</v>
      </c>
      <c r="J208" s="48">
        <v>43819.693252314799</v>
      </c>
      <c r="K208" s="163">
        <v>43820</v>
      </c>
      <c r="L208" s="48"/>
      <c r="M208" s="49">
        <v>0</v>
      </c>
      <c r="N208" s="49">
        <v>0</v>
      </c>
      <c r="O208" s="49">
        <v>1738855.11</v>
      </c>
      <c r="P208" s="49">
        <v>1738855.11</v>
      </c>
    </row>
    <row r="209" spans="2:16" hidden="1">
      <c r="B209" t="s">
        <v>228</v>
      </c>
      <c r="C209" t="s">
        <v>125</v>
      </c>
      <c r="D209" t="str">
        <f>VLOOKUP(Drawdown_Report[[#This Row],[Activity Number]],'Activity Info.'!$A$2:$B$26,2,TRUE)</f>
        <v>Home Repair, Reconstruction,</v>
      </c>
      <c r="E209" t="s">
        <v>229</v>
      </c>
      <c r="F209">
        <v>458935</v>
      </c>
      <c r="G209">
        <v>2</v>
      </c>
      <c r="H209" t="s">
        <v>218</v>
      </c>
      <c r="I209" s="48">
        <v>43822</v>
      </c>
      <c r="J209" s="48">
        <v>43822.718182870398</v>
      </c>
      <c r="K209" s="163">
        <v>43823</v>
      </c>
      <c r="L209" s="48"/>
      <c r="M209" s="49">
        <v>0</v>
      </c>
      <c r="N209" s="49">
        <v>0</v>
      </c>
      <c r="O209" s="49">
        <v>5460.33</v>
      </c>
      <c r="P209" s="49">
        <v>5460.33</v>
      </c>
    </row>
    <row r="210" spans="2:16" hidden="1">
      <c r="B210" t="s">
        <v>228</v>
      </c>
      <c r="C210" t="s">
        <v>125</v>
      </c>
      <c r="D210" t="str">
        <f>VLOOKUP(Drawdown_Report[[#This Row],[Activity Number]],'Activity Info.'!$A$2:$B$26,2,TRUE)</f>
        <v>Home Repair, Reconstruction,</v>
      </c>
      <c r="E210" t="s">
        <v>229</v>
      </c>
      <c r="F210">
        <v>459174</v>
      </c>
      <c r="G210">
        <v>2</v>
      </c>
      <c r="H210" t="s">
        <v>218</v>
      </c>
      <c r="I210" s="48">
        <v>43825</v>
      </c>
      <c r="J210" s="48">
        <v>43825.645104166702</v>
      </c>
      <c r="K210" s="163">
        <v>43826</v>
      </c>
      <c r="L210" s="48"/>
      <c r="M210" s="49">
        <v>0</v>
      </c>
      <c r="N210" s="49">
        <v>0</v>
      </c>
      <c r="O210" s="49">
        <v>369494.89</v>
      </c>
      <c r="P210" s="49">
        <v>369494.89</v>
      </c>
    </row>
    <row r="211" spans="2:16">
      <c r="B211" t="s">
        <v>228</v>
      </c>
      <c r="C211" t="s">
        <v>125</v>
      </c>
      <c r="D211" t="str">
        <f>VLOOKUP(Drawdown_Report[[#This Row],[Activity Number]],'Activity Info.'!$A$2:$B$26,2,TRUE)</f>
        <v>Home Repair, Reconstruction,</v>
      </c>
      <c r="E211" t="s">
        <v>229</v>
      </c>
      <c r="F211">
        <v>460175</v>
      </c>
      <c r="G211">
        <v>1</v>
      </c>
      <c r="H211" t="s">
        <v>218</v>
      </c>
      <c r="I211" s="48">
        <v>43833</v>
      </c>
      <c r="J211" s="48">
        <v>43833.658333333296</v>
      </c>
      <c r="K211" s="163">
        <v>43834</v>
      </c>
      <c r="L211" s="48"/>
      <c r="M211" s="49">
        <v>0</v>
      </c>
      <c r="N211" s="49">
        <v>0</v>
      </c>
      <c r="O211" s="49">
        <v>3909.68</v>
      </c>
      <c r="P211" s="49">
        <v>3909.68</v>
      </c>
    </row>
    <row r="212" spans="2:16">
      <c r="B212" t="s">
        <v>228</v>
      </c>
      <c r="C212" t="s">
        <v>125</v>
      </c>
      <c r="D212" t="str">
        <f>VLOOKUP(Drawdown_Report[[#This Row],[Activity Number]],'Activity Info.'!$A$2:$B$26,2,TRUE)</f>
        <v>Home Repair, Reconstruction,</v>
      </c>
      <c r="E212" t="s">
        <v>229</v>
      </c>
      <c r="F212">
        <v>461273</v>
      </c>
      <c r="G212">
        <v>12</v>
      </c>
      <c r="H212" t="s">
        <v>218</v>
      </c>
      <c r="I212" s="48">
        <v>43844</v>
      </c>
      <c r="J212" s="48">
        <v>43844.702442129601</v>
      </c>
      <c r="K212" s="163">
        <v>43845</v>
      </c>
      <c r="L212" s="48"/>
      <c r="M212" s="49">
        <v>0</v>
      </c>
      <c r="N212" s="49">
        <v>0</v>
      </c>
      <c r="O212" s="49">
        <v>7827.6</v>
      </c>
      <c r="P212" s="49">
        <v>7827.6</v>
      </c>
    </row>
    <row r="213" spans="2:16">
      <c r="B213" t="s">
        <v>228</v>
      </c>
      <c r="C213" t="s">
        <v>125</v>
      </c>
      <c r="D213" t="str">
        <f>VLOOKUP(Drawdown_Report[[#This Row],[Activity Number]],'Activity Info.'!$A$2:$B$26,2,TRUE)</f>
        <v>Home Repair, Reconstruction,</v>
      </c>
      <c r="E213" t="s">
        <v>229</v>
      </c>
      <c r="F213">
        <v>461896</v>
      </c>
      <c r="G213">
        <v>1</v>
      </c>
      <c r="H213" t="s">
        <v>218</v>
      </c>
      <c r="I213" s="48">
        <v>43847</v>
      </c>
      <c r="J213" s="48">
        <v>43847.668368055602</v>
      </c>
      <c r="K213" s="163">
        <v>43848</v>
      </c>
      <c r="L213" s="48"/>
      <c r="M213" s="49">
        <v>0</v>
      </c>
      <c r="N213" s="49">
        <v>0</v>
      </c>
      <c r="O213" s="49">
        <v>766247.68</v>
      </c>
      <c r="P213" s="49">
        <v>766247.68</v>
      </c>
    </row>
    <row r="214" spans="2:16">
      <c r="B214" t="s">
        <v>228</v>
      </c>
      <c r="C214" t="s">
        <v>125</v>
      </c>
      <c r="D214" t="str">
        <f>VLOOKUP(Drawdown_Report[[#This Row],[Activity Number]],'Activity Info.'!$A$2:$B$26,2,TRUE)</f>
        <v>Home Repair, Reconstruction,</v>
      </c>
      <c r="E214" t="s">
        <v>229</v>
      </c>
      <c r="F214">
        <v>462095</v>
      </c>
      <c r="G214">
        <v>1</v>
      </c>
      <c r="H214" t="s">
        <v>218</v>
      </c>
      <c r="I214" s="48">
        <v>43851</v>
      </c>
      <c r="J214" s="48">
        <v>43851.683703703697</v>
      </c>
      <c r="K214" s="163">
        <v>43852</v>
      </c>
      <c r="L214" s="48"/>
      <c r="M214" s="49">
        <v>0</v>
      </c>
      <c r="N214" s="49">
        <v>0</v>
      </c>
      <c r="O214" s="49">
        <v>535661.48</v>
      </c>
      <c r="P214" s="49">
        <v>535661.48</v>
      </c>
    </row>
    <row r="215" spans="2:16">
      <c r="B215" t="s">
        <v>228</v>
      </c>
      <c r="C215" t="s">
        <v>125</v>
      </c>
      <c r="D215" t="str">
        <f>VLOOKUP(Drawdown_Report[[#This Row],[Activity Number]],'Activity Info.'!$A$2:$B$26,2,TRUE)</f>
        <v>Home Repair, Reconstruction,</v>
      </c>
      <c r="E215" t="s">
        <v>229</v>
      </c>
      <c r="F215">
        <v>462339</v>
      </c>
      <c r="G215">
        <v>2</v>
      </c>
      <c r="H215" t="s">
        <v>218</v>
      </c>
      <c r="I215" s="48">
        <v>43852</v>
      </c>
      <c r="J215" s="48">
        <v>43852.694780092599</v>
      </c>
      <c r="K215" s="163">
        <v>43853</v>
      </c>
      <c r="L215" s="48"/>
      <c r="M215" s="49">
        <v>0</v>
      </c>
      <c r="N215" s="49">
        <v>0</v>
      </c>
      <c r="O215" s="49">
        <v>216677.55</v>
      </c>
      <c r="P215" s="49">
        <v>216677.55</v>
      </c>
    </row>
    <row r="216" spans="2:16">
      <c r="B216" t="s">
        <v>228</v>
      </c>
      <c r="C216" t="s">
        <v>125</v>
      </c>
      <c r="D216" t="str">
        <f>VLOOKUP(Drawdown_Report[[#This Row],[Activity Number]],'Activity Info.'!$A$2:$B$26,2,TRUE)</f>
        <v>Home Repair, Reconstruction,</v>
      </c>
      <c r="E216" t="s">
        <v>229</v>
      </c>
      <c r="F216">
        <v>462977</v>
      </c>
      <c r="G216">
        <v>2</v>
      </c>
      <c r="H216" t="s">
        <v>218</v>
      </c>
      <c r="I216" s="48">
        <v>43857</v>
      </c>
      <c r="J216" s="48">
        <v>43857.681747685201</v>
      </c>
      <c r="K216" s="163">
        <v>43858</v>
      </c>
      <c r="L216" s="48"/>
      <c r="M216" s="49">
        <v>0</v>
      </c>
      <c r="N216" s="49">
        <v>0</v>
      </c>
      <c r="O216" s="49">
        <v>1098.83</v>
      </c>
      <c r="P216" s="49">
        <v>1098.83</v>
      </c>
    </row>
    <row r="217" spans="2:16">
      <c r="B217" t="s">
        <v>228</v>
      </c>
      <c r="C217" t="s">
        <v>125</v>
      </c>
      <c r="D217" t="str">
        <f>VLOOKUP(Drawdown_Report[[#This Row],[Activity Number]],'Activity Info.'!$A$2:$B$26,2,TRUE)</f>
        <v>Home Repair, Reconstruction,</v>
      </c>
      <c r="E217" t="s">
        <v>229</v>
      </c>
      <c r="F217">
        <v>463416</v>
      </c>
      <c r="G217">
        <v>2</v>
      </c>
      <c r="H217" t="s">
        <v>218</v>
      </c>
      <c r="I217" s="48">
        <v>43859</v>
      </c>
      <c r="J217" s="48">
        <v>43859.6784722222</v>
      </c>
      <c r="K217" s="163">
        <v>43860</v>
      </c>
      <c r="L217" s="48"/>
      <c r="M217" s="49">
        <v>0</v>
      </c>
      <c r="N217" s="49">
        <v>0</v>
      </c>
      <c r="O217" s="49">
        <v>10718.35</v>
      </c>
      <c r="P217" s="49">
        <v>10718.35</v>
      </c>
    </row>
    <row r="218" spans="2:16">
      <c r="B218" t="s">
        <v>228</v>
      </c>
      <c r="C218" t="s">
        <v>125</v>
      </c>
      <c r="D218" t="str">
        <f>VLOOKUP(Drawdown_Report[[#This Row],[Activity Number]],'Activity Info.'!$A$2:$B$26,2,TRUE)</f>
        <v>Home Repair, Reconstruction,</v>
      </c>
      <c r="E218" t="s">
        <v>229</v>
      </c>
      <c r="F218">
        <v>463676</v>
      </c>
      <c r="G218">
        <v>2</v>
      </c>
      <c r="H218" t="s">
        <v>218</v>
      </c>
      <c r="I218" s="48">
        <v>43860</v>
      </c>
      <c r="J218" s="48">
        <v>43860.684062499997</v>
      </c>
      <c r="K218" s="163">
        <v>43861</v>
      </c>
      <c r="L218" s="48"/>
      <c r="M218" s="49">
        <v>0</v>
      </c>
      <c r="N218" s="49">
        <v>0</v>
      </c>
      <c r="O218" s="49">
        <v>10825.29</v>
      </c>
      <c r="P218" s="49">
        <v>10825.29</v>
      </c>
    </row>
    <row r="219" spans="2:16">
      <c r="B219" t="s">
        <v>228</v>
      </c>
      <c r="C219" t="s">
        <v>125</v>
      </c>
      <c r="D219" t="str">
        <f>VLOOKUP(Drawdown_Report[[#This Row],[Activity Number]],'Activity Info.'!$A$2:$B$26,2,TRUE)</f>
        <v>Home Repair, Reconstruction,</v>
      </c>
      <c r="E219" t="s">
        <v>229</v>
      </c>
      <c r="F219">
        <v>463840</v>
      </c>
      <c r="G219">
        <v>1</v>
      </c>
      <c r="H219" t="s">
        <v>218</v>
      </c>
      <c r="I219" s="48">
        <v>43861</v>
      </c>
      <c r="J219" s="48">
        <v>43861.743842592601</v>
      </c>
      <c r="K219" s="163">
        <v>43862</v>
      </c>
      <c r="L219" s="48"/>
      <c r="M219" s="49">
        <v>0</v>
      </c>
      <c r="N219" s="49">
        <v>0</v>
      </c>
      <c r="O219" s="49">
        <v>50820</v>
      </c>
      <c r="P219" s="49">
        <v>50820</v>
      </c>
    </row>
    <row r="220" spans="2:16">
      <c r="B220" t="s">
        <v>228</v>
      </c>
      <c r="C220" t="s">
        <v>125</v>
      </c>
      <c r="D220" t="str">
        <f>VLOOKUP(Drawdown_Report[[#This Row],[Activity Number]],'Activity Info.'!$A$2:$B$26,2,TRUE)</f>
        <v>Home Repair, Reconstruction,</v>
      </c>
      <c r="E220" t="s">
        <v>229</v>
      </c>
      <c r="F220">
        <v>463944</v>
      </c>
      <c r="G220">
        <v>10</v>
      </c>
      <c r="H220" t="s">
        <v>218</v>
      </c>
      <c r="I220" s="48">
        <v>43864</v>
      </c>
      <c r="J220" s="48">
        <v>43864.660844907397</v>
      </c>
      <c r="K220" s="163">
        <v>43865</v>
      </c>
      <c r="L220" s="48"/>
      <c r="M220" s="49">
        <v>0</v>
      </c>
      <c r="N220" s="49">
        <v>0</v>
      </c>
      <c r="O220" s="49">
        <v>5001.21</v>
      </c>
      <c r="P220" s="49">
        <v>5001.21</v>
      </c>
    </row>
    <row r="221" spans="2:16">
      <c r="B221" t="s">
        <v>228</v>
      </c>
      <c r="C221" t="s">
        <v>125</v>
      </c>
      <c r="D221" t="str">
        <f>VLOOKUP(Drawdown_Report[[#This Row],[Activity Number]],'Activity Info.'!$A$2:$B$26,2,TRUE)</f>
        <v>Home Repair, Reconstruction,</v>
      </c>
      <c r="E221" t="s">
        <v>229</v>
      </c>
      <c r="F221">
        <v>464052</v>
      </c>
      <c r="G221">
        <v>2</v>
      </c>
      <c r="H221" t="s">
        <v>218</v>
      </c>
      <c r="I221" s="48">
        <v>43865</v>
      </c>
      <c r="J221" s="48">
        <v>43865.688865740703</v>
      </c>
      <c r="K221" s="163">
        <v>43866</v>
      </c>
      <c r="L221" s="48"/>
      <c r="M221" s="49">
        <v>0</v>
      </c>
      <c r="N221" s="49">
        <v>0</v>
      </c>
      <c r="O221" s="49">
        <v>8182.77</v>
      </c>
      <c r="P221" s="49">
        <v>8182.77</v>
      </c>
    </row>
    <row r="222" spans="2:16">
      <c r="B222" t="s">
        <v>228</v>
      </c>
      <c r="C222" t="s">
        <v>125</v>
      </c>
      <c r="D222" t="str">
        <f>VLOOKUP(Drawdown_Report[[#This Row],[Activity Number]],'Activity Info.'!$A$2:$B$26,2,TRUE)</f>
        <v>Home Repair, Reconstruction,</v>
      </c>
      <c r="E222" t="s">
        <v>229</v>
      </c>
      <c r="F222">
        <v>464157</v>
      </c>
      <c r="G222">
        <v>10</v>
      </c>
      <c r="H222" t="s">
        <v>218</v>
      </c>
      <c r="I222" s="48">
        <v>43866</v>
      </c>
      <c r="J222" s="48">
        <v>43866.704131944403</v>
      </c>
      <c r="K222" s="163">
        <v>43867</v>
      </c>
      <c r="L222" s="48"/>
      <c r="M222" s="49">
        <v>0</v>
      </c>
      <c r="N222" s="49">
        <v>0</v>
      </c>
      <c r="O222" s="49">
        <v>3737.25</v>
      </c>
      <c r="P222" s="49">
        <v>3737.25</v>
      </c>
    </row>
    <row r="223" spans="2:16">
      <c r="B223" t="s">
        <v>228</v>
      </c>
      <c r="C223" t="s">
        <v>125</v>
      </c>
      <c r="D223" t="str">
        <f>VLOOKUP(Drawdown_Report[[#This Row],[Activity Number]],'Activity Info.'!$A$2:$B$26,2,TRUE)</f>
        <v>Home Repair, Reconstruction,</v>
      </c>
      <c r="E223" t="s">
        <v>229</v>
      </c>
      <c r="F223">
        <v>464484</v>
      </c>
      <c r="G223">
        <v>2</v>
      </c>
      <c r="H223" t="s">
        <v>218</v>
      </c>
      <c r="I223" s="48">
        <v>43871</v>
      </c>
      <c r="J223" s="48">
        <v>43871.702118055597</v>
      </c>
      <c r="K223" s="163">
        <v>43872</v>
      </c>
      <c r="L223" s="48"/>
      <c r="M223" s="49">
        <v>0</v>
      </c>
      <c r="N223" s="49">
        <v>0</v>
      </c>
      <c r="O223" s="49">
        <v>510816.16</v>
      </c>
      <c r="P223" s="49">
        <v>510816.16</v>
      </c>
    </row>
    <row r="224" spans="2:16">
      <c r="B224" t="s">
        <v>228</v>
      </c>
      <c r="C224" t="s">
        <v>125</v>
      </c>
      <c r="D224" t="str">
        <f>VLOOKUP(Drawdown_Report[[#This Row],[Activity Number]],'Activity Info.'!$A$2:$B$26,2,TRUE)</f>
        <v>Home Repair, Reconstruction,</v>
      </c>
      <c r="E224" t="s">
        <v>229</v>
      </c>
      <c r="F224">
        <v>464774</v>
      </c>
      <c r="G224">
        <v>2</v>
      </c>
      <c r="H224" t="s">
        <v>218</v>
      </c>
      <c r="I224" s="48">
        <v>43873</v>
      </c>
      <c r="J224" s="48">
        <v>43873.871388888903</v>
      </c>
      <c r="K224" s="163">
        <v>43874</v>
      </c>
      <c r="L224" s="48"/>
      <c r="M224" s="49">
        <v>0</v>
      </c>
      <c r="N224" s="49">
        <v>0</v>
      </c>
      <c r="O224" s="49">
        <v>1302.53</v>
      </c>
      <c r="P224" s="49">
        <v>1302.53</v>
      </c>
    </row>
    <row r="225" spans="2:16">
      <c r="B225" t="s">
        <v>228</v>
      </c>
      <c r="C225" t="s">
        <v>125</v>
      </c>
      <c r="D225" t="str">
        <f>VLOOKUP(Drawdown_Report[[#This Row],[Activity Number]],'Activity Info.'!$A$2:$B$26,2,TRUE)</f>
        <v>Home Repair, Reconstruction,</v>
      </c>
      <c r="E225" t="s">
        <v>229</v>
      </c>
      <c r="F225">
        <v>465038</v>
      </c>
      <c r="G225">
        <v>2</v>
      </c>
      <c r="H225" t="s">
        <v>218</v>
      </c>
      <c r="I225" s="48">
        <v>43875</v>
      </c>
      <c r="J225" s="48">
        <v>43875.688738425903</v>
      </c>
      <c r="K225" s="163">
        <v>43876</v>
      </c>
      <c r="L225" s="48"/>
      <c r="M225" s="49">
        <v>0</v>
      </c>
      <c r="N225" s="49">
        <v>0</v>
      </c>
      <c r="O225" s="49">
        <v>9324.35</v>
      </c>
      <c r="P225" s="49">
        <v>9324.35</v>
      </c>
    </row>
    <row r="226" spans="2:16">
      <c r="B226" t="s">
        <v>228</v>
      </c>
      <c r="C226" t="s">
        <v>125</v>
      </c>
      <c r="D226" t="str">
        <f>VLOOKUP(Drawdown_Report[[#This Row],[Activity Number]],'Activity Info.'!$A$2:$B$26,2,TRUE)</f>
        <v>Home Repair, Reconstruction,</v>
      </c>
      <c r="E226" t="s">
        <v>229</v>
      </c>
      <c r="F226">
        <v>465179</v>
      </c>
      <c r="G226">
        <v>1</v>
      </c>
      <c r="H226" t="s">
        <v>218</v>
      </c>
      <c r="I226" s="48">
        <v>43879</v>
      </c>
      <c r="J226" s="48">
        <v>43879.631608796299</v>
      </c>
      <c r="K226" s="163">
        <v>43880</v>
      </c>
      <c r="L226" s="48"/>
      <c r="M226" s="49">
        <v>0</v>
      </c>
      <c r="N226" s="49">
        <v>0</v>
      </c>
      <c r="O226" s="49">
        <v>806289.44</v>
      </c>
      <c r="P226" s="49">
        <v>806289.44</v>
      </c>
    </row>
    <row r="227" spans="2:16">
      <c r="B227" t="s">
        <v>228</v>
      </c>
      <c r="C227" t="s">
        <v>125</v>
      </c>
      <c r="D227" t="str">
        <f>VLOOKUP(Drawdown_Report[[#This Row],[Activity Number]],'Activity Info.'!$A$2:$B$26,2,TRUE)</f>
        <v>Home Repair, Reconstruction,</v>
      </c>
      <c r="E227" t="s">
        <v>229</v>
      </c>
      <c r="F227">
        <v>465574</v>
      </c>
      <c r="G227">
        <v>2</v>
      </c>
      <c r="H227" t="s">
        <v>218</v>
      </c>
      <c r="I227" s="48">
        <v>43882</v>
      </c>
      <c r="J227" s="48">
        <v>43882.769317129598</v>
      </c>
      <c r="K227" s="163">
        <v>43883</v>
      </c>
      <c r="L227" s="48"/>
      <c r="M227" s="49">
        <v>0</v>
      </c>
      <c r="N227" s="49">
        <v>0</v>
      </c>
      <c r="O227" s="49">
        <v>2619658.1</v>
      </c>
      <c r="P227" s="49">
        <v>2619658.1</v>
      </c>
    </row>
    <row r="228" spans="2:16">
      <c r="B228" t="s">
        <v>228</v>
      </c>
      <c r="C228" t="s">
        <v>125</v>
      </c>
      <c r="D228" t="str">
        <f>VLOOKUP(Drawdown_Report[[#This Row],[Activity Number]],'Activity Info.'!$A$2:$B$26,2,TRUE)</f>
        <v>Home Repair, Reconstruction,</v>
      </c>
      <c r="E228" t="s">
        <v>229</v>
      </c>
      <c r="F228">
        <v>466155</v>
      </c>
      <c r="G228">
        <v>2</v>
      </c>
      <c r="H228" t="s">
        <v>218</v>
      </c>
      <c r="I228" s="48">
        <v>43888</v>
      </c>
      <c r="J228" s="48">
        <v>43888.708379629599</v>
      </c>
      <c r="K228" s="163">
        <v>43889</v>
      </c>
      <c r="L228" s="48"/>
      <c r="M228" s="49">
        <v>0</v>
      </c>
      <c r="N228" s="49">
        <v>0</v>
      </c>
      <c r="O228" s="49">
        <v>528228.71</v>
      </c>
      <c r="P228" s="49">
        <v>528228.71</v>
      </c>
    </row>
    <row r="229" spans="2:16">
      <c r="B229" t="s">
        <v>228</v>
      </c>
      <c r="C229" t="s">
        <v>125</v>
      </c>
      <c r="D229" t="str">
        <f>VLOOKUP(Drawdown_Report[[#This Row],[Activity Number]],'Activity Info.'!$A$2:$B$26,2,TRUE)</f>
        <v>Home Repair, Reconstruction,</v>
      </c>
      <c r="E229" t="s">
        <v>229</v>
      </c>
      <c r="F229">
        <v>466289</v>
      </c>
      <c r="G229">
        <v>1</v>
      </c>
      <c r="H229" t="s">
        <v>218</v>
      </c>
      <c r="I229" s="48">
        <v>43894</v>
      </c>
      <c r="J229" s="48">
        <v>43894.578773148103</v>
      </c>
      <c r="K229" s="163">
        <v>43895</v>
      </c>
      <c r="L229" s="48"/>
      <c r="M229" s="49">
        <v>0</v>
      </c>
      <c r="N229" s="49">
        <v>0</v>
      </c>
      <c r="O229" s="49">
        <v>644534.97</v>
      </c>
      <c r="P229" s="49">
        <v>644534.97</v>
      </c>
    </row>
    <row r="230" spans="2:16">
      <c r="B230" t="s">
        <v>228</v>
      </c>
      <c r="C230" t="s">
        <v>125</v>
      </c>
      <c r="D230" t="str">
        <f>VLOOKUP(Drawdown_Report[[#This Row],[Activity Number]],'Activity Info.'!$A$2:$B$26,2,TRUE)</f>
        <v>Home Repair, Reconstruction,</v>
      </c>
      <c r="E230" t="s">
        <v>229</v>
      </c>
      <c r="F230">
        <v>466954</v>
      </c>
      <c r="G230">
        <v>2</v>
      </c>
      <c r="H230" t="s">
        <v>218</v>
      </c>
      <c r="I230" s="48">
        <v>43894</v>
      </c>
      <c r="J230" s="48">
        <v>43894.587083333303</v>
      </c>
      <c r="K230" s="163">
        <v>43895</v>
      </c>
      <c r="L230" s="48"/>
      <c r="M230" s="49">
        <v>0</v>
      </c>
      <c r="N230" s="49">
        <v>0</v>
      </c>
      <c r="O230" s="49">
        <v>34508.03</v>
      </c>
      <c r="P230" s="49">
        <v>34508.03</v>
      </c>
    </row>
    <row r="231" spans="2:16">
      <c r="B231" t="s">
        <v>228</v>
      </c>
      <c r="C231" t="s">
        <v>125</v>
      </c>
      <c r="D231" t="str">
        <f>VLOOKUP(Drawdown_Report[[#This Row],[Activity Number]],'Activity Info.'!$A$2:$B$26,2,TRUE)</f>
        <v>Home Repair, Reconstruction,</v>
      </c>
      <c r="E231" t="s">
        <v>229</v>
      </c>
      <c r="F231">
        <v>467154</v>
      </c>
      <c r="G231">
        <v>1</v>
      </c>
      <c r="H231" t="s">
        <v>218</v>
      </c>
      <c r="I231" s="48">
        <v>43894</v>
      </c>
      <c r="J231" s="48">
        <v>43894.701388888898</v>
      </c>
      <c r="K231" s="163">
        <v>43895</v>
      </c>
      <c r="L231" s="48"/>
      <c r="M231" s="49">
        <v>0</v>
      </c>
      <c r="N231" s="49">
        <v>0</v>
      </c>
      <c r="O231" s="49">
        <v>23773.97</v>
      </c>
      <c r="P231" s="49">
        <v>23773.97</v>
      </c>
    </row>
    <row r="232" spans="2:16">
      <c r="B232" t="s">
        <v>228</v>
      </c>
      <c r="C232" t="s">
        <v>125</v>
      </c>
      <c r="D232" t="str">
        <f>VLOOKUP(Drawdown_Report[[#This Row],[Activity Number]],'Activity Info.'!$A$2:$B$26,2,TRUE)</f>
        <v>Home Repair, Reconstruction,</v>
      </c>
      <c r="E232" t="s">
        <v>229</v>
      </c>
      <c r="F232">
        <v>467899</v>
      </c>
      <c r="G232">
        <v>2</v>
      </c>
      <c r="H232" t="s">
        <v>218</v>
      </c>
      <c r="I232" s="48">
        <v>43899</v>
      </c>
      <c r="J232" s="48">
        <v>43899.708206018498</v>
      </c>
      <c r="K232" s="163">
        <v>43900</v>
      </c>
      <c r="L232" s="48"/>
      <c r="M232" s="49">
        <v>0</v>
      </c>
      <c r="N232" s="49">
        <v>0</v>
      </c>
      <c r="O232" s="49">
        <v>17400</v>
      </c>
      <c r="P232" s="49">
        <v>17400</v>
      </c>
    </row>
    <row r="233" spans="2:16">
      <c r="B233" t="s">
        <v>228</v>
      </c>
      <c r="C233" t="s">
        <v>125</v>
      </c>
      <c r="D233" t="str">
        <f>VLOOKUP(Drawdown_Report[[#This Row],[Activity Number]],'Activity Info.'!$A$2:$B$26,2,TRUE)</f>
        <v>Home Repair, Reconstruction,</v>
      </c>
      <c r="E233" t="s">
        <v>229</v>
      </c>
      <c r="F233">
        <v>468083</v>
      </c>
      <c r="G233">
        <v>2</v>
      </c>
      <c r="H233" t="s">
        <v>218</v>
      </c>
      <c r="I233" s="48">
        <v>43901</v>
      </c>
      <c r="J233" s="48">
        <v>43901.725624999999</v>
      </c>
      <c r="K233" s="163">
        <v>43902</v>
      </c>
      <c r="L233" s="48"/>
      <c r="M233" s="49">
        <v>0</v>
      </c>
      <c r="N233" s="49">
        <v>0</v>
      </c>
      <c r="O233" s="49">
        <v>4682.92</v>
      </c>
      <c r="P233" s="49">
        <v>4682.92</v>
      </c>
    </row>
    <row r="234" spans="2:16">
      <c r="B234" t="s">
        <v>228</v>
      </c>
      <c r="C234" t="s">
        <v>125</v>
      </c>
      <c r="D234" t="str">
        <f>VLOOKUP(Drawdown_Report[[#This Row],[Activity Number]],'Activity Info.'!$A$2:$B$26,2,TRUE)</f>
        <v>Home Repair, Reconstruction,</v>
      </c>
      <c r="E234" t="s">
        <v>229</v>
      </c>
      <c r="F234">
        <v>469339</v>
      </c>
      <c r="G234">
        <v>2</v>
      </c>
      <c r="H234" t="s">
        <v>218</v>
      </c>
      <c r="I234" s="48">
        <v>43915</v>
      </c>
      <c r="J234" s="48">
        <v>43915.763032407398</v>
      </c>
      <c r="K234" s="163">
        <v>43916</v>
      </c>
      <c r="L234" s="48"/>
      <c r="M234" s="49">
        <v>0</v>
      </c>
      <c r="N234" s="49">
        <v>0</v>
      </c>
      <c r="O234" s="49">
        <v>16895.240000000002</v>
      </c>
      <c r="P234" s="49">
        <v>16895.240000000002</v>
      </c>
    </row>
    <row r="235" spans="2:16">
      <c r="B235" t="s">
        <v>228</v>
      </c>
      <c r="C235" t="s">
        <v>125</v>
      </c>
      <c r="D235" t="str">
        <f>VLOOKUP(Drawdown_Report[[#This Row],[Activity Number]],'Activity Info.'!$A$2:$B$26,2,TRUE)</f>
        <v>Home Repair, Reconstruction,</v>
      </c>
      <c r="E235" t="s">
        <v>229</v>
      </c>
      <c r="F235">
        <v>469520</v>
      </c>
      <c r="G235">
        <v>2</v>
      </c>
      <c r="H235" t="s">
        <v>218</v>
      </c>
      <c r="I235" s="48">
        <v>43916</v>
      </c>
      <c r="J235" s="48">
        <v>43916.855162036998</v>
      </c>
      <c r="K235" s="163">
        <v>43917</v>
      </c>
      <c r="L235" s="48"/>
      <c r="M235" s="49">
        <v>0</v>
      </c>
      <c r="N235" s="49">
        <v>0</v>
      </c>
      <c r="O235" s="49">
        <v>4464.1899999999996</v>
      </c>
      <c r="P235" s="49">
        <v>4464.1899999999996</v>
      </c>
    </row>
    <row r="236" spans="2:16">
      <c r="B236" t="s">
        <v>228</v>
      </c>
      <c r="C236" t="s">
        <v>125</v>
      </c>
      <c r="D236" t="str">
        <f>VLOOKUP(Drawdown_Report[[#This Row],[Activity Number]],'Activity Info.'!$A$2:$B$26,2,TRUE)</f>
        <v>Home Repair, Reconstruction,</v>
      </c>
      <c r="E236" t="s">
        <v>229</v>
      </c>
      <c r="F236">
        <v>469636</v>
      </c>
      <c r="G236">
        <v>2</v>
      </c>
      <c r="H236" t="s">
        <v>218</v>
      </c>
      <c r="I236" s="48">
        <v>43917</v>
      </c>
      <c r="J236" s="48">
        <v>43917.724791666697</v>
      </c>
      <c r="K236" s="163">
        <v>43918</v>
      </c>
      <c r="L236" s="48"/>
      <c r="M236" s="49">
        <v>0</v>
      </c>
      <c r="N236" s="49">
        <v>0</v>
      </c>
      <c r="O236" s="49">
        <v>879718</v>
      </c>
      <c r="P236" s="49">
        <v>879718</v>
      </c>
    </row>
    <row r="237" spans="2:16" hidden="1">
      <c r="B237" t="s">
        <v>228</v>
      </c>
      <c r="C237" t="s">
        <v>125</v>
      </c>
      <c r="D237" t="str">
        <f>VLOOKUP(Drawdown_Report[[#This Row],[Activity Number]],'Activity Info.'!$A$2:$B$26,2,TRUE)</f>
        <v>Home Repair, Reconstruction,</v>
      </c>
      <c r="E237" t="s">
        <v>229</v>
      </c>
      <c r="F237">
        <v>470034</v>
      </c>
      <c r="G237">
        <v>1</v>
      </c>
      <c r="H237" t="s">
        <v>218</v>
      </c>
      <c r="I237" s="48">
        <v>43922</v>
      </c>
      <c r="J237" s="48">
        <v>43922.725324074097</v>
      </c>
      <c r="K237" s="163">
        <v>43923</v>
      </c>
      <c r="L237" s="48"/>
      <c r="M237" s="49">
        <v>0</v>
      </c>
      <c r="N237" s="49">
        <v>0</v>
      </c>
      <c r="O237" s="49">
        <v>32310.82</v>
      </c>
      <c r="P237" s="49">
        <v>32310.82</v>
      </c>
    </row>
    <row r="238" spans="2:16" hidden="1">
      <c r="B238" t="s">
        <v>228</v>
      </c>
      <c r="C238" t="s">
        <v>125</v>
      </c>
      <c r="D238" t="str">
        <f>VLOOKUP(Drawdown_Report[[#This Row],[Activity Number]],'Activity Info.'!$A$2:$B$26,2,TRUE)</f>
        <v>Home Repair, Reconstruction,</v>
      </c>
      <c r="E238" t="s">
        <v>229</v>
      </c>
      <c r="F238">
        <v>470154</v>
      </c>
      <c r="G238">
        <v>2</v>
      </c>
      <c r="H238" t="s">
        <v>218</v>
      </c>
      <c r="I238" s="48">
        <v>43923</v>
      </c>
      <c r="J238" s="48">
        <v>43923.7964236111</v>
      </c>
      <c r="K238" s="163">
        <v>43924</v>
      </c>
      <c r="L238" s="48"/>
      <c r="M238" s="49">
        <v>0</v>
      </c>
      <c r="N238" s="49">
        <v>0</v>
      </c>
      <c r="O238" s="49">
        <v>20198.580000000002</v>
      </c>
      <c r="P238" s="49">
        <v>20198.580000000002</v>
      </c>
    </row>
    <row r="239" spans="2:16" hidden="1">
      <c r="B239" t="s">
        <v>228</v>
      </c>
      <c r="C239" t="s">
        <v>125</v>
      </c>
      <c r="D239" t="str">
        <f>VLOOKUP(Drawdown_Report[[#This Row],[Activity Number]],'Activity Info.'!$A$2:$B$26,2,TRUE)</f>
        <v>Home Repair, Reconstruction,</v>
      </c>
      <c r="E239" t="s">
        <v>229</v>
      </c>
      <c r="F239">
        <v>470280</v>
      </c>
      <c r="G239">
        <v>2</v>
      </c>
      <c r="H239" t="s">
        <v>218</v>
      </c>
      <c r="I239" s="48">
        <v>43924</v>
      </c>
      <c r="J239" s="48">
        <v>43924.779374999998</v>
      </c>
      <c r="K239" s="163">
        <v>43925</v>
      </c>
      <c r="L239" s="48"/>
      <c r="M239" s="49">
        <v>0</v>
      </c>
      <c r="N239" s="49">
        <v>0</v>
      </c>
      <c r="O239" s="49">
        <v>1243196.1499999999</v>
      </c>
      <c r="P239" s="49">
        <v>1243196.1499999999</v>
      </c>
    </row>
    <row r="240" spans="2:16" hidden="1">
      <c r="B240" t="s">
        <v>228</v>
      </c>
      <c r="C240" t="s">
        <v>125</v>
      </c>
      <c r="D240" t="str">
        <f>VLOOKUP(Drawdown_Report[[#This Row],[Activity Number]],'Activity Info.'!$A$2:$B$26,2,TRUE)</f>
        <v>Home Repair, Reconstruction,</v>
      </c>
      <c r="E240" t="s">
        <v>229</v>
      </c>
      <c r="F240">
        <v>470425</v>
      </c>
      <c r="G240">
        <v>2</v>
      </c>
      <c r="H240" t="s">
        <v>218</v>
      </c>
      <c r="I240" s="48">
        <v>43927</v>
      </c>
      <c r="J240" s="48">
        <v>43927.775196759299</v>
      </c>
      <c r="K240" s="163">
        <v>43928</v>
      </c>
      <c r="L240" s="48"/>
      <c r="M240" s="49">
        <v>0</v>
      </c>
      <c r="N240" s="49">
        <v>0</v>
      </c>
      <c r="O240" s="49">
        <v>16427.16</v>
      </c>
      <c r="P240" s="49">
        <v>16427.16</v>
      </c>
    </row>
    <row r="241" spans="2:16" hidden="1">
      <c r="B241" t="s">
        <v>228</v>
      </c>
      <c r="C241" t="s">
        <v>125</v>
      </c>
      <c r="D241" t="str">
        <f>VLOOKUP(Drawdown_Report[[#This Row],[Activity Number]],'Activity Info.'!$A$2:$B$26,2,TRUE)</f>
        <v>Home Repair, Reconstruction,</v>
      </c>
      <c r="E241" t="s">
        <v>229</v>
      </c>
      <c r="F241">
        <v>470618</v>
      </c>
      <c r="G241">
        <v>3</v>
      </c>
      <c r="H241" t="s">
        <v>218</v>
      </c>
      <c r="I241" s="48">
        <v>43928</v>
      </c>
      <c r="J241" s="48">
        <v>43928.841956018499</v>
      </c>
      <c r="K241" s="163">
        <v>43929</v>
      </c>
      <c r="L241" s="48"/>
      <c r="M241" s="49">
        <v>0</v>
      </c>
      <c r="N241" s="49">
        <v>0</v>
      </c>
      <c r="O241" s="49">
        <v>42725.88</v>
      </c>
      <c r="P241" s="49">
        <v>42725.88</v>
      </c>
    </row>
    <row r="242" spans="2:16" hidden="1">
      <c r="B242" t="s">
        <v>228</v>
      </c>
      <c r="C242" t="s">
        <v>125</v>
      </c>
      <c r="D242" t="str">
        <f>VLOOKUP(Drawdown_Report[[#This Row],[Activity Number]],'Activity Info.'!$A$2:$B$26,2,TRUE)</f>
        <v>Home Repair, Reconstruction,</v>
      </c>
      <c r="E242" t="s">
        <v>231</v>
      </c>
      <c r="F242">
        <v>418790</v>
      </c>
      <c r="G242">
        <v>4</v>
      </c>
      <c r="H242" t="s">
        <v>218</v>
      </c>
      <c r="I242" s="48">
        <v>43504</v>
      </c>
      <c r="J242" s="48">
        <v>43504.885185185201</v>
      </c>
      <c r="K242" s="163">
        <v>43508</v>
      </c>
      <c r="L242" s="48"/>
      <c r="M242" s="49">
        <v>0</v>
      </c>
      <c r="N242" s="49">
        <v>0</v>
      </c>
      <c r="O242" s="49">
        <v>112.27</v>
      </c>
      <c r="P242" s="49">
        <v>112.27</v>
      </c>
    </row>
    <row r="243" spans="2:16" hidden="1">
      <c r="B243" t="s">
        <v>228</v>
      </c>
      <c r="C243" t="s">
        <v>125</v>
      </c>
      <c r="D243" t="str">
        <f>VLOOKUP(Drawdown_Report[[#This Row],[Activity Number]],'Activity Info.'!$A$2:$B$26,2,TRUE)</f>
        <v>Home Repair, Reconstruction,</v>
      </c>
      <c r="E243" t="s">
        <v>231</v>
      </c>
      <c r="F243">
        <v>428728</v>
      </c>
      <c r="G243">
        <v>8</v>
      </c>
      <c r="H243" t="s">
        <v>218</v>
      </c>
      <c r="I243" s="48">
        <v>43581</v>
      </c>
      <c r="J243" s="48">
        <v>43581.528726851902</v>
      </c>
      <c r="K243" s="163">
        <v>43582</v>
      </c>
      <c r="L243" s="48"/>
      <c r="M243" s="49">
        <v>0</v>
      </c>
      <c r="N243" s="49">
        <v>0</v>
      </c>
      <c r="O243" s="49">
        <v>338.41</v>
      </c>
      <c r="P243" s="49">
        <v>338.41</v>
      </c>
    </row>
    <row r="244" spans="2:16" hidden="1">
      <c r="B244" t="s">
        <v>228</v>
      </c>
      <c r="C244" t="s">
        <v>125</v>
      </c>
      <c r="D244" t="str">
        <f>VLOOKUP(Drawdown_Report[[#This Row],[Activity Number]],'Activity Info.'!$A$2:$B$26,2,TRUE)</f>
        <v>Home Repair, Reconstruction,</v>
      </c>
      <c r="E244" t="s">
        <v>231</v>
      </c>
      <c r="F244">
        <v>429219</v>
      </c>
      <c r="G244">
        <v>4</v>
      </c>
      <c r="H244" t="s">
        <v>218</v>
      </c>
      <c r="I244" s="48">
        <v>43585</v>
      </c>
      <c r="J244" s="48">
        <v>43585.699351851901</v>
      </c>
      <c r="K244" s="163">
        <v>43586</v>
      </c>
      <c r="L244" s="48"/>
      <c r="M244" s="49">
        <v>0</v>
      </c>
      <c r="N244" s="49">
        <v>0</v>
      </c>
      <c r="O244" s="49">
        <v>210.79</v>
      </c>
      <c r="P244" s="49">
        <v>210.79</v>
      </c>
    </row>
    <row r="245" spans="2:16" hidden="1">
      <c r="B245" t="s">
        <v>228</v>
      </c>
      <c r="C245" t="s">
        <v>125</v>
      </c>
      <c r="D245" t="str">
        <f>VLOOKUP(Drawdown_Report[[#This Row],[Activity Number]],'Activity Info.'!$A$2:$B$26,2,TRUE)</f>
        <v>Home Repair, Reconstruction,</v>
      </c>
      <c r="E245" t="s">
        <v>231</v>
      </c>
      <c r="F245">
        <v>429398</v>
      </c>
      <c r="G245">
        <v>4</v>
      </c>
      <c r="H245" t="s">
        <v>218</v>
      </c>
      <c r="I245" s="48">
        <v>43586</v>
      </c>
      <c r="J245" s="48">
        <v>43586.651770833298</v>
      </c>
      <c r="K245" s="163">
        <v>43587</v>
      </c>
      <c r="L245" s="48"/>
      <c r="M245" s="49">
        <v>0</v>
      </c>
      <c r="N245" s="49">
        <v>0</v>
      </c>
      <c r="O245" s="49">
        <v>180.54</v>
      </c>
      <c r="P245" s="49">
        <v>180.54</v>
      </c>
    </row>
    <row r="246" spans="2:16" hidden="1">
      <c r="B246" t="s">
        <v>228</v>
      </c>
      <c r="C246" t="s">
        <v>125</v>
      </c>
      <c r="D246" t="str">
        <f>VLOOKUP(Drawdown_Report[[#This Row],[Activity Number]],'Activity Info.'!$A$2:$B$26,2,TRUE)</f>
        <v>Home Repair, Reconstruction,</v>
      </c>
      <c r="E246" t="s">
        <v>231</v>
      </c>
      <c r="F246">
        <v>431232</v>
      </c>
      <c r="G246">
        <v>10</v>
      </c>
      <c r="H246" t="s">
        <v>218</v>
      </c>
      <c r="I246" s="48">
        <v>43601</v>
      </c>
      <c r="J246" s="48">
        <v>43601.620914351799</v>
      </c>
      <c r="K246" s="163">
        <v>43602</v>
      </c>
      <c r="L246" s="48"/>
      <c r="M246" s="49">
        <v>0</v>
      </c>
      <c r="N246" s="49">
        <v>0</v>
      </c>
      <c r="O246" s="49">
        <v>329.47</v>
      </c>
      <c r="P246" s="49">
        <v>329.47</v>
      </c>
    </row>
    <row r="247" spans="2:16" hidden="1">
      <c r="B247" t="s">
        <v>228</v>
      </c>
      <c r="C247" t="s">
        <v>125</v>
      </c>
      <c r="D247" t="str">
        <f>VLOOKUP(Drawdown_Report[[#This Row],[Activity Number]],'Activity Info.'!$A$2:$B$26,2,TRUE)</f>
        <v>Home Repair, Reconstruction,</v>
      </c>
      <c r="E247" t="s">
        <v>231</v>
      </c>
      <c r="F247">
        <v>433993</v>
      </c>
      <c r="G247">
        <v>3</v>
      </c>
      <c r="H247" t="s">
        <v>218</v>
      </c>
      <c r="I247" s="48">
        <v>43626</v>
      </c>
      <c r="J247" s="48">
        <v>43626.607777777797</v>
      </c>
      <c r="K247" s="163">
        <v>43627</v>
      </c>
      <c r="L247" s="48"/>
      <c r="M247" s="49">
        <v>0</v>
      </c>
      <c r="N247" s="49">
        <v>0</v>
      </c>
      <c r="O247" s="49">
        <v>167.13</v>
      </c>
      <c r="P247" s="49">
        <v>167.13</v>
      </c>
    </row>
    <row r="248" spans="2:16" hidden="1">
      <c r="B248" t="s">
        <v>228</v>
      </c>
      <c r="C248" t="s">
        <v>125</v>
      </c>
      <c r="D248" t="str">
        <f>VLOOKUP(Drawdown_Report[[#This Row],[Activity Number]],'Activity Info.'!$A$2:$B$26,2,TRUE)</f>
        <v>Home Repair, Reconstruction,</v>
      </c>
      <c r="E248" t="s">
        <v>231</v>
      </c>
      <c r="F248">
        <v>434495</v>
      </c>
      <c r="G248">
        <v>3</v>
      </c>
      <c r="H248" t="s">
        <v>218</v>
      </c>
      <c r="I248" s="48">
        <v>43629</v>
      </c>
      <c r="J248" s="48">
        <v>43629.454189814802</v>
      </c>
      <c r="K248" s="163">
        <v>43630</v>
      </c>
      <c r="L248" s="48"/>
      <c r="M248" s="49">
        <v>0</v>
      </c>
      <c r="N248" s="49">
        <v>0</v>
      </c>
      <c r="O248" s="49">
        <v>256.36</v>
      </c>
      <c r="P248" s="49">
        <v>256.36</v>
      </c>
    </row>
    <row r="249" spans="2:16" hidden="1">
      <c r="B249" t="s">
        <v>228</v>
      </c>
      <c r="C249" t="s">
        <v>125</v>
      </c>
      <c r="D249" t="str">
        <f>VLOOKUP(Drawdown_Report[[#This Row],[Activity Number]],'Activity Info.'!$A$2:$B$26,2,TRUE)</f>
        <v>Home Repair, Reconstruction,</v>
      </c>
      <c r="E249" t="s">
        <v>231</v>
      </c>
      <c r="F249">
        <v>434515</v>
      </c>
      <c r="G249">
        <v>3</v>
      </c>
      <c r="H249" t="s">
        <v>218</v>
      </c>
      <c r="I249" s="48">
        <v>43629</v>
      </c>
      <c r="J249" s="48">
        <v>43629.455983796302</v>
      </c>
      <c r="K249" s="163">
        <v>43630</v>
      </c>
      <c r="L249" s="48"/>
      <c r="M249" s="49">
        <v>0</v>
      </c>
      <c r="N249" s="49">
        <v>0</v>
      </c>
      <c r="O249" s="49">
        <v>268.5</v>
      </c>
      <c r="P249" s="49">
        <v>268.5</v>
      </c>
    </row>
    <row r="250" spans="2:16" hidden="1">
      <c r="B250" t="s">
        <v>228</v>
      </c>
      <c r="C250" t="s">
        <v>125</v>
      </c>
      <c r="D250" t="str">
        <f>VLOOKUP(Drawdown_Report[[#This Row],[Activity Number]],'Activity Info.'!$A$2:$B$26,2,TRUE)</f>
        <v>Home Repair, Reconstruction,</v>
      </c>
      <c r="E250" t="s">
        <v>231</v>
      </c>
      <c r="F250">
        <v>436412</v>
      </c>
      <c r="G250">
        <v>11</v>
      </c>
      <c r="H250" t="s">
        <v>218</v>
      </c>
      <c r="I250" s="48">
        <v>43647</v>
      </c>
      <c r="J250" s="48">
        <v>43647.3992476852</v>
      </c>
      <c r="K250" s="163">
        <v>43648</v>
      </c>
      <c r="L250" s="48"/>
      <c r="M250" s="49">
        <v>0</v>
      </c>
      <c r="N250" s="49">
        <v>0</v>
      </c>
      <c r="O250" s="49">
        <v>892.02</v>
      </c>
      <c r="P250" s="49">
        <v>892.02</v>
      </c>
    </row>
    <row r="251" spans="2:16" hidden="1">
      <c r="B251" t="s">
        <v>228</v>
      </c>
      <c r="C251" t="s">
        <v>125</v>
      </c>
      <c r="D251" t="str">
        <f>VLOOKUP(Drawdown_Report[[#This Row],[Activity Number]],'Activity Info.'!$A$2:$B$26,2,TRUE)</f>
        <v>Home Repair, Reconstruction,</v>
      </c>
      <c r="E251" t="s">
        <v>231</v>
      </c>
      <c r="F251">
        <v>437033</v>
      </c>
      <c r="G251">
        <v>11</v>
      </c>
      <c r="H251" t="s">
        <v>218</v>
      </c>
      <c r="I251" s="48">
        <v>43654</v>
      </c>
      <c r="J251" s="48">
        <v>43654.425671296303</v>
      </c>
      <c r="K251" s="163">
        <v>43655</v>
      </c>
      <c r="L251" s="48"/>
      <c r="M251" s="49">
        <v>0</v>
      </c>
      <c r="N251" s="49">
        <v>0</v>
      </c>
      <c r="O251" s="49">
        <v>152.18</v>
      </c>
      <c r="P251" s="49">
        <v>152.18</v>
      </c>
    </row>
    <row r="252" spans="2:16" hidden="1">
      <c r="B252" t="s">
        <v>228</v>
      </c>
      <c r="C252" t="s">
        <v>125</v>
      </c>
      <c r="D252" t="str">
        <f>VLOOKUP(Drawdown_Report[[#This Row],[Activity Number]],'Activity Info.'!$A$2:$B$26,2,TRUE)</f>
        <v>Home Repair, Reconstruction,</v>
      </c>
      <c r="E252" t="s">
        <v>231</v>
      </c>
      <c r="F252">
        <v>437754</v>
      </c>
      <c r="G252">
        <v>3</v>
      </c>
      <c r="H252" t="s">
        <v>218</v>
      </c>
      <c r="I252" s="48">
        <v>43657</v>
      </c>
      <c r="J252" s="48">
        <v>43657.7209953704</v>
      </c>
      <c r="K252" s="163">
        <v>43658</v>
      </c>
      <c r="L252" s="48"/>
      <c r="M252" s="49">
        <v>0</v>
      </c>
      <c r="N252" s="49">
        <v>0</v>
      </c>
      <c r="O252" s="49">
        <v>184.9</v>
      </c>
      <c r="P252" s="49">
        <v>184.9</v>
      </c>
    </row>
    <row r="253" spans="2:16" hidden="1">
      <c r="B253" t="s">
        <v>228</v>
      </c>
      <c r="C253" t="s">
        <v>125</v>
      </c>
      <c r="D253" t="str">
        <f>VLOOKUP(Drawdown_Report[[#This Row],[Activity Number]],'Activity Info.'!$A$2:$B$26,2,TRUE)</f>
        <v>Home Repair, Reconstruction,</v>
      </c>
      <c r="E253" t="s">
        <v>231</v>
      </c>
      <c r="F253">
        <v>439735</v>
      </c>
      <c r="G253">
        <v>11</v>
      </c>
      <c r="H253" t="s">
        <v>218</v>
      </c>
      <c r="I253" s="48">
        <v>43675</v>
      </c>
      <c r="J253" s="48">
        <v>43675.479143518503</v>
      </c>
      <c r="K253" s="163">
        <v>43676</v>
      </c>
      <c r="L253" s="48"/>
      <c r="M253" s="49">
        <v>0</v>
      </c>
      <c r="N253" s="49">
        <v>0</v>
      </c>
      <c r="O253" s="49">
        <v>369.08</v>
      </c>
      <c r="P253" s="49">
        <v>369.08</v>
      </c>
    </row>
    <row r="254" spans="2:16" hidden="1">
      <c r="B254" t="s">
        <v>228</v>
      </c>
      <c r="C254" t="s">
        <v>125</v>
      </c>
      <c r="D254" t="str">
        <f>VLOOKUP(Drawdown_Report[[#This Row],[Activity Number]],'Activity Info.'!$A$2:$B$26,2,TRUE)</f>
        <v>Home Repair, Reconstruction,</v>
      </c>
      <c r="E254" t="s">
        <v>231</v>
      </c>
      <c r="F254">
        <v>440236</v>
      </c>
      <c r="G254">
        <v>3</v>
      </c>
      <c r="H254" t="s">
        <v>218</v>
      </c>
      <c r="I254" s="48">
        <v>43679</v>
      </c>
      <c r="J254" s="48">
        <v>43679.607962962997</v>
      </c>
      <c r="K254" s="163">
        <v>43680</v>
      </c>
      <c r="L254" s="48"/>
      <c r="M254" s="49">
        <v>0</v>
      </c>
      <c r="N254" s="49">
        <v>0</v>
      </c>
      <c r="O254" s="49">
        <v>202.01</v>
      </c>
      <c r="P254" s="49">
        <v>202.01</v>
      </c>
    </row>
    <row r="255" spans="2:16" hidden="1">
      <c r="B255" t="s">
        <v>228</v>
      </c>
      <c r="C255" t="s">
        <v>125</v>
      </c>
      <c r="D255" t="str">
        <f>VLOOKUP(Drawdown_Report[[#This Row],[Activity Number]],'Activity Info.'!$A$2:$B$26,2,TRUE)</f>
        <v>Home Repair, Reconstruction,</v>
      </c>
      <c r="E255" t="s">
        <v>231</v>
      </c>
      <c r="F255">
        <v>442320</v>
      </c>
      <c r="G255">
        <v>3</v>
      </c>
      <c r="H255" t="s">
        <v>218</v>
      </c>
      <c r="I255" s="48">
        <v>43704</v>
      </c>
      <c r="J255" s="48">
        <v>43704.721018518503</v>
      </c>
      <c r="K255" s="163">
        <v>43705</v>
      </c>
      <c r="L255" s="48"/>
      <c r="M255" s="49">
        <v>0</v>
      </c>
      <c r="N255" s="49">
        <v>0</v>
      </c>
      <c r="O255" s="49">
        <v>412.47</v>
      </c>
      <c r="P255" s="49">
        <v>412.47</v>
      </c>
    </row>
    <row r="256" spans="2:16" hidden="1">
      <c r="B256" t="s">
        <v>228</v>
      </c>
      <c r="C256" t="s">
        <v>125</v>
      </c>
      <c r="D256" t="str">
        <f>VLOOKUP(Drawdown_Report[[#This Row],[Activity Number]],'Activity Info.'!$A$2:$B$26,2,TRUE)</f>
        <v>Home Repair, Reconstruction,</v>
      </c>
      <c r="E256" t="s">
        <v>231</v>
      </c>
      <c r="F256">
        <v>444532</v>
      </c>
      <c r="G256">
        <v>10</v>
      </c>
      <c r="H256" t="s">
        <v>218</v>
      </c>
      <c r="I256" s="48">
        <v>43728</v>
      </c>
      <c r="J256" s="48">
        <v>43728.612870370402</v>
      </c>
      <c r="K256" s="163">
        <v>43729</v>
      </c>
      <c r="L256" s="48"/>
      <c r="M256" s="49">
        <v>0</v>
      </c>
      <c r="N256" s="49">
        <v>0</v>
      </c>
      <c r="O256" s="49">
        <v>1332.18</v>
      </c>
      <c r="P256" s="49">
        <v>1332.18</v>
      </c>
    </row>
    <row r="257" spans="2:16" hidden="1">
      <c r="B257" t="s">
        <v>228</v>
      </c>
      <c r="C257" t="s">
        <v>125</v>
      </c>
      <c r="D257" t="str">
        <f>VLOOKUP(Drawdown_Report[[#This Row],[Activity Number]],'Activity Info.'!$A$2:$B$26,2,TRUE)</f>
        <v>Home Repair, Reconstruction,</v>
      </c>
      <c r="E257" t="s">
        <v>231</v>
      </c>
      <c r="F257">
        <v>445412</v>
      </c>
      <c r="G257">
        <v>9</v>
      </c>
      <c r="H257" t="s">
        <v>218</v>
      </c>
      <c r="I257" s="48">
        <v>43735</v>
      </c>
      <c r="J257" s="48">
        <v>43735.503587963001</v>
      </c>
      <c r="K257" s="163">
        <v>43736</v>
      </c>
      <c r="L257" s="48"/>
      <c r="M257" s="49">
        <v>0</v>
      </c>
      <c r="N257" s="49">
        <v>0</v>
      </c>
      <c r="O257" s="49">
        <v>620.17999999999995</v>
      </c>
      <c r="P257" s="49">
        <v>620.17999999999995</v>
      </c>
    </row>
    <row r="258" spans="2:16" hidden="1">
      <c r="B258" t="s">
        <v>228</v>
      </c>
      <c r="C258" t="s">
        <v>125</v>
      </c>
      <c r="D258" t="str">
        <f>VLOOKUP(Drawdown_Report[[#This Row],[Activity Number]],'Activity Info.'!$A$2:$B$26,2,TRUE)</f>
        <v>Home Repair, Reconstruction,</v>
      </c>
      <c r="E258" t="s">
        <v>231</v>
      </c>
      <c r="F258">
        <v>446816</v>
      </c>
      <c r="G258">
        <v>8</v>
      </c>
      <c r="H258" t="s">
        <v>218</v>
      </c>
      <c r="I258" s="48">
        <v>43739</v>
      </c>
      <c r="J258" s="48">
        <v>43739.751412037003</v>
      </c>
      <c r="K258" s="163">
        <v>43740</v>
      </c>
      <c r="L258" s="48"/>
      <c r="M258" s="49">
        <v>0</v>
      </c>
      <c r="N258" s="49">
        <v>0</v>
      </c>
      <c r="O258" s="49">
        <v>606.07000000000005</v>
      </c>
      <c r="P258" s="49">
        <v>606.07000000000005</v>
      </c>
    </row>
    <row r="259" spans="2:16" hidden="1">
      <c r="B259" t="s">
        <v>228</v>
      </c>
      <c r="C259" t="s">
        <v>125</v>
      </c>
      <c r="D259" t="str">
        <f>VLOOKUP(Drawdown_Report[[#This Row],[Activity Number]],'Activity Info.'!$A$2:$B$26,2,TRUE)</f>
        <v>Home Repair, Reconstruction,</v>
      </c>
      <c r="E259" t="s">
        <v>231</v>
      </c>
      <c r="F259">
        <v>447860</v>
      </c>
      <c r="G259">
        <v>8</v>
      </c>
      <c r="H259" t="s">
        <v>218</v>
      </c>
      <c r="I259" s="48">
        <v>43749</v>
      </c>
      <c r="J259" s="48">
        <v>43749.738067129598</v>
      </c>
      <c r="K259" s="163">
        <v>43750</v>
      </c>
      <c r="L259" s="48"/>
      <c r="M259" s="49">
        <v>0</v>
      </c>
      <c r="N259" s="49">
        <v>0</v>
      </c>
      <c r="O259" s="49">
        <v>471.88</v>
      </c>
      <c r="P259" s="49">
        <v>471.88</v>
      </c>
    </row>
    <row r="260" spans="2:16" hidden="1">
      <c r="B260" t="s">
        <v>228</v>
      </c>
      <c r="C260" t="s">
        <v>125</v>
      </c>
      <c r="D260" t="str">
        <f>VLOOKUP(Drawdown_Report[[#This Row],[Activity Number]],'Activity Info.'!$A$2:$B$26,2,TRUE)</f>
        <v>Home Repair, Reconstruction,</v>
      </c>
      <c r="E260" t="s">
        <v>231</v>
      </c>
      <c r="F260">
        <v>450265</v>
      </c>
      <c r="G260">
        <v>8</v>
      </c>
      <c r="H260" t="s">
        <v>218</v>
      </c>
      <c r="I260" s="48">
        <v>43762</v>
      </c>
      <c r="J260" s="48">
        <v>43762.676157407397</v>
      </c>
      <c r="K260" s="163">
        <v>43763</v>
      </c>
      <c r="L260" s="48"/>
      <c r="M260" s="49">
        <v>0</v>
      </c>
      <c r="N260" s="49">
        <v>0</v>
      </c>
      <c r="O260" s="49">
        <v>458.86</v>
      </c>
      <c r="P260" s="49">
        <v>458.86</v>
      </c>
    </row>
    <row r="261" spans="2:16" hidden="1">
      <c r="B261" t="s">
        <v>228</v>
      </c>
      <c r="C261" t="s">
        <v>125</v>
      </c>
      <c r="D261" t="str">
        <f>VLOOKUP(Drawdown_Report[[#This Row],[Activity Number]],'Activity Info.'!$A$2:$B$26,2,TRUE)</f>
        <v>Home Repair, Reconstruction,</v>
      </c>
      <c r="E261" t="s">
        <v>231</v>
      </c>
      <c r="F261">
        <v>450534</v>
      </c>
      <c r="G261">
        <v>9</v>
      </c>
      <c r="H261" t="s">
        <v>218</v>
      </c>
      <c r="I261" s="48">
        <v>43766</v>
      </c>
      <c r="J261" s="48">
        <v>43766.720046296301</v>
      </c>
      <c r="K261" s="163">
        <v>43767</v>
      </c>
      <c r="L261" s="48"/>
      <c r="M261" s="49">
        <v>0</v>
      </c>
      <c r="N261" s="49">
        <v>0</v>
      </c>
      <c r="O261" s="49">
        <v>412.02</v>
      </c>
      <c r="P261" s="49">
        <v>412.02</v>
      </c>
    </row>
    <row r="262" spans="2:16" hidden="1">
      <c r="B262" t="s">
        <v>228</v>
      </c>
      <c r="C262" t="s">
        <v>125</v>
      </c>
      <c r="D262" t="str">
        <f>VLOOKUP(Drawdown_Report[[#This Row],[Activity Number]],'Activity Info.'!$A$2:$B$26,2,TRUE)</f>
        <v>Home Repair, Reconstruction,</v>
      </c>
      <c r="E262" t="s">
        <v>231</v>
      </c>
      <c r="F262">
        <v>452655</v>
      </c>
      <c r="G262">
        <v>10</v>
      </c>
      <c r="H262" t="s">
        <v>218</v>
      </c>
      <c r="I262" s="48">
        <v>43777</v>
      </c>
      <c r="J262" s="48">
        <v>43777.625127314801</v>
      </c>
      <c r="K262" s="163">
        <v>43778</v>
      </c>
      <c r="L262" s="48"/>
      <c r="M262" s="49">
        <v>0</v>
      </c>
      <c r="N262" s="49">
        <v>0</v>
      </c>
      <c r="O262" s="49">
        <v>268.18</v>
      </c>
      <c r="P262" s="49">
        <v>268.18</v>
      </c>
    </row>
    <row r="263" spans="2:16" hidden="1">
      <c r="B263" t="s">
        <v>228</v>
      </c>
      <c r="C263" t="s">
        <v>125</v>
      </c>
      <c r="D263" t="str">
        <f>VLOOKUP(Drawdown_Report[[#This Row],[Activity Number]],'Activity Info.'!$A$2:$B$26,2,TRUE)</f>
        <v>Home Repair, Reconstruction,</v>
      </c>
      <c r="E263" t="s">
        <v>231</v>
      </c>
      <c r="F263">
        <v>453693</v>
      </c>
      <c r="G263">
        <v>4</v>
      </c>
      <c r="H263" t="s">
        <v>218</v>
      </c>
      <c r="I263" s="48">
        <v>43783</v>
      </c>
      <c r="J263" s="48">
        <v>43783.637222222198</v>
      </c>
      <c r="K263" s="163">
        <v>43784</v>
      </c>
      <c r="L263" s="48"/>
      <c r="M263" s="49">
        <v>0</v>
      </c>
      <c r="N263" s="49">
        <v>0</v>
      </c>
      <c r="O263" s="49">
        <v>586.28</v>
      </c>
      <c r="P263" s="49">
        <v>586.28</v>
      </c>
    </row>
    <row r="264" spans="2:16" hidden="1">
      <c r="B264" t="s">
        <v>228</v>
      </c>
      <c r="C264" t="s">
        <v>125</v>
      </c>
      <c r="D264" t="str">
        <f>VLOOKUP(Drawdown_Report[[#This Row],[Activity Number]],'Activity Info.'!$A$2:$B$26,2,TRUE)</f>
        <v>Home Repair, Reconstruction,</v>
      </c>
      <c r="E264" t="s">
        <v>231</v>
      </c>
      <c r="F264">
        <v>455336</v>
      </c>
      <c r="G264">
        <v>9</v>
      </c>
      <c r="H264" t="s">
        <v>218</v>
      </c>
      <c r="I264" s="48">
        <v>43791</v>
      </c>
      <c r="J264" s="48">
        <v>43791.829212962999</v>
      </c>
      <c r="K264" s="163">
        <v>43792</v>
      </c>
      <c r="L264" s="48"/>
      <c r="M264" s="49">
        <v>0</v>
      </c>
      <c r="N264" s="49">
        <v>0</v>
      </c>
      <c r="O264" s="49">
        <v>242.61</v>
      </c>
      <c r="P264" s="49">
        <v>242.61</v>
      </c>
    </row>
    <row r="265" spans="2:16" hidden="1">
      <c r="B265" t="s">
        <v>228</v>
      </c>
      <c r="C265" t="s">
        <v>125</v>
      </c>
      <c r="D265" t="str">
        <f>VLOOKUP(Drawdown_Report[[#This Row],[Activity Number]],'Activity Info.'!$A$2:$B$26,2,TRUE)</f>
        <v>Home Repair, Reconstruction,</v>
      </c>
      <c r="E265" t="s">
        <v>231</v>
      </c>
      <c r="F265">
        <v>458614</v>
      </c>
      <c r="G265">
        <v>9</v>
      </c>
      <c r="H265" t="s">
        <v>218</v>
      </c>
      <c r="I265" s="48">
        <v>43818</v>
      </c>
      <c r="J265" s="48">
        <v>43818.707905092597</v>
      </c>
      <c r="K265" s="163">
        <v>43819</v>
      </c>
      <c r="L265" s="48"/>
      <c r="M265" s="49">
        <v>0</v>
      </c>
      <c r="N265" s="49">
        <v>0</v>
      </c>
      <c r="O265" s="49">
        <v>243.56</v>
      </c>
      <c r="P265" s="49">
        <v>243.56</v>
      </c>
    </row>
    <row r="266" spans="2:16" hidden="1">
      <c r="B266" t="s">
        <v>228</v>
      </c>
      <c r="C266" t="s">
        <v>125</v>
      </c>
      <c r="D266" t="str">
        <f>VLOOKUP(Drawdown_Report[[#This Row],[Activity Number]],'Activity Info.'!$A$2:$B$26,2,TRUE)</f>
        <v>Home Repair, Reconstruction,</v>
      </c>
      <c r="E266" t="s">
        <v>231</v>
      </c>
      <c r="F266">
        <v>458935</v>
      </c>
      <c r="G266">
        <v>3</v>
      </c>
      <c r="H266" t="s">
        <v>218</v>
      </c>
      <c r="I266" s="48">
        <v>43822</v>
      </c>
      <c r="J266" s="48">
        <v>43822.718182870398</v>
      </c>
      <c r="K266" s="163">
        <v>43823</v>
      </c>
      <c r="L266" s="48"/>
      <c r="M266" s="49">
        <v>0</v>
      </c>
      <c r="N266" s="49">
        <v>0</v>
      </c>
      <c r="O266" s="49">
        <v>287.38</v>
      </c>
      <c r="P266" s="49">
        <v>287.38</v>
      </c>
    </row>
    <row r="267" spans="2:16">
      <c r="B267" t="s">
        <v>228</v>
      </c>
      <c r="C267" t="s">
        <v>125</v>
      </c>
      <c r="D267" t="str">
        <f>VLOOKUP(Drawdown_Report[[#This Row],[Activity Number]],'Activity Info.'!$A$2:$B$26,2,TRUE)</f>
        <v>Home Repair, Reconstruction,</v>
      </c>
      <c r="E267" t="s">
        <v>231</v>
      </c>
      <c r="F267">
        <v>461273</v>
      </c>
      <c r="G267">
        <v>13</v>
      </c>
      <c r="H267" t="s">
        <v>218</v>
      </c>
      <c r="I267" s="48">
        <v>43844</v>
      </c>
      <c r="J267" s="48">
        <v>43844.702442129601</v>
      </c>
      <c r="K267" s="163">
        <v>43845</v>
      </c>
      <c r="L267" s="48"/>
      <c r="M267" s="49">
        <v>0</v>
      </c>
      <c r="N267" s="49">
        <v>0</v>
      </c>
      <c r="O267" s="49">
        <v>411.98</v>
      </c>
      <c r="P267" s="49">
        <v>411.98</v>
      </c>
    </row>
    <row r="268" spans="2:16">
      <c r="B268" t="s">
        <v>228</v>
      </c>
      <c r="C268" t="s">
        <v>125</v>
      </c>
      <c r="D268" t="str">
        <f>VLOOKUP(Drawdown_Report[[#This Row],[Activity Number]],'Activity Info.'!$A$2:$B$26,2,TRUE)</f>
        <v>Home Repair, Reconstruction,</v>
      </c>
      <c r="E268" t="s">
        <v>231</v>
      </c>
      <c r="F268">
        <v>463944</v>
      </c>
      <c r="G268">
        <v>11</v>
      </c>
      <c r="H268" t="s">
        <v>218</v>
      </c>
      <c r="I268" s="48">
        <v>43864</v>
      </c>
      <c r="J268" s="48">
        <v>43864.660844907397</v>
      </c>
      <c r="K268" s="163">
        <v>43865</v>
      </c>
      <c r="L268" s="48"/>
      <c r="M268" s="49">
        <v>0</v>
      </c>
      <c r="N268" s="49">
        <v>0</v>
      </c>
      <c r="O268" s="49">
        <v>263.22000000000003</v>
      </c>
      <c r="P268" s="49">
        <v>263.22000000000003</v>
      </c>
    </row>
    <row r="269" spans="2:16">
      <c r="B269" t="s">
        <v>228</v>
      </c>
      <c r="C269" t="s">
        <v>125</v>
      </c>
      <c r="D269" t="str">
        <f>VLOOKUP(Drawdown_Report[[#This Row],[Activity Number]],'Activity Info.'!$A$2:$B$26,2,TRUE)</f>
        <v>Home Repair, Reconstruction,</v>
      </c>
      <c r="E269" t="s">
        <v>231</v>
      </c>
      <c r="F269">
        <v>464157</v>
      </c>
      <c r="G269">
        <v>11</v>
      </c>
      <c r="H269" t="s">
        <v>218</v>
      </c>
      <c r="I269" s="48">
        <v>43866</v>
      </c>
      <c r="J269" s="48">
        <v>43866.704131944403</v>
      </c>
      <c r="K269" s="163">
        <v>43867</v>
      </c>
      <c r="L269" s="48"/>
      <c r="M269" s="49">
        <v>0</v>
      </c>
      <c r="N269" s="49">
        <v>0</v>
      </c>
      <c r="O269" s="49">
        <v>196.69</v>
      </c>
      <c r="P269" s="49">
        <v>196.69</v>
      </c>
    </row>
    <row r="270" spans="2:16" hidden="1">
      <c r="B270" t="s">
        <v>228</v>
      </c>
      <c r="C270" t="s">
        <v>125</v>
      </c>
      <c r="D270" t="str">
        <f>VLOOKUP(Drawdown_Report[[#This Row],[Activity Number]],'Activity Info.'!$A$2:$B$26,2,TRUE)</f>
        <v>Home Repair, Reconstruction,</v>
      </c>
      <c r="E270" t="s">
        <v>231</v>
      </c>
      <c r="F270">
        <v>470618</v>
      </c>
      <c r="G270">
        <v>4</v>
      </c>
      <c r="H270" t="s">
        <v>218</v>
      </c>
      <c r="I270" s="48">
        <v>43928</v>
      </c>
      <c r="J270" s="48">
        <v>43928.841956018499</v>
      </c>
      <c r="K270" s="163">
        <v>43929</v>
      </c>
      <c r="L270" s="48"/>
      <c r="M270" s="49">
        <v>0</v>
      </c>
      <c r="N270" s="49">
        <v>0</v>
      </c>
      <c r="O270" s="49">
        <v>133.07</v>
      </c>
      <c r="P270" s="49">
        <v>133.07</v>
      </c>
    </row>
    <row r="271" spans="2:16" hidden="1">
      <c r="B271" t="s">
        <v>228</v>
      </c>
      <c r="C271" t="s">
        <v>125</v>
      </c>
      <c r="D271" t="str">
        <f>VLOOKUP(Drawdown_Report[[#This Row],[Activity Number]],'Activity Info.'!$A$2:$B$26,2,TRUE)</f>
        <v>Title Clearance Program</v>
      </c>
      <c r="E271" t="s">
        <v>232</v>
      </c>
      <c r="F271">
        <v>418790</v>
      </c>
      <c r="G271">
        <v>5</v>
      </c>
      <c r="H271" t="s">
        <v>218</v>
      </c>
      <c r="I271" s="48">
        <v>43504</v>
      </c>
      <c r="J271" s="48">
        <v>43504.885185185201</v>
      </c>
      <c r="K271" s="163">
        <v>43508</v>
      </c>
      <c r="L271" s="48"/>
      <c r="M271" s="49">
        <v>0</v>
      </c>
      <c r="N271" s="49">
        <v>0</v>
      </c>
      <c r="O271" s="49">
        <v>56.33</v>
      </c>
      <c r="P271" s="49">
        <v>56.33</v>
      </c>
    </row>
    <row r="272" spans="2:16" hidden="1">
      <c r="B272" t="s">
        <v>228</v>
      </c>
      <c r="C272" t="s">
        <v>125</v>
      </c>
      <c r="D272" t="str">
        <f>VLOOKUP(Drawdown_Report[[#This Row],[Activity Number]],'Activity Info.'!$A$2:$B$26,2,TRUE)</f>
        <v>Title Clearance Program</v>
      </c>
      <c r="E272" t="s">
        <v>232</v>
      </c>
      <c r="F272">
        <v>436412</v>
      </c>
      <c r="G272">
        <v>12</v>
      </c>
      <c r="H272" t="s">
        <v>218</v>
      </c>
      <c r="I272" s="48">
        <v>43647</v>
      </c>
      <c r="J272" s="48">
        <v>43647.3992476852</v>
      </c>
      <c r="K272" s="163">
        <v>43648</v>
      </c>
      <c r="L272" s="48"/>
      <c r="M272" s="49">
        <v>0</v>
      </c>
      <c r="N272" s="49">
        <v>0</v>
      </c>
      <c r="O272" s="49">
        <v>2823.47</v>
      </c>
      <c r="P272" s="49">
        <v>2823.47</v>
      </c>
    </row>
    <row r="273" spans="2:16" hidden="1">
      <c r="B273" t="s">
        <v>228</v>
      </c>
      <c r="C273" t="s">
        <v>125</v>
      </c>
      <c r="D273" t="str">
        <f>VLOOKUP(Drawdown_Report[[#This Row],[Activity Number]],'Activity Info.'!$A$2:$B$26,2,TRUE)</f>
        <v>Title Clearance Program</v>
      </c>
      <c r="E273" t="s">
        <v>232</v>
      </c>
      <c r="F273">
        <v>437033</v>
      </c>
      <c r="G273">
        <v>12</v>
      </c>
      <c r="H273" t="s">
        <v>218</v>
      </c>
      <c r="I273" s="48">
        <v>43654</v>
      </c>
      <c r="J273" s="48">
        <v>43654.425671296303</v>
      </c>
      <c r="K273" s="163">
        <v>43655</v>
      </c>
      <c r="L273" s="48"/>
      <c r="M273" s="49">
        <v>0</v>
      </c>
      <c r="N273" s="49">
        <v>0</v>
      </c>
      <c r="O273" s="49">
        <v>2258.13</v>
      </c>
      <c r="P273" s="49">
        <v>2258.13</v>
      </c>
    </row>
    <row r="274" spans="2:16" hidden="1">
      <c r="B274" t="s">
        <v>228</v>
      </c>
      <c r="C274" t="s">
        <v>125</v>
      </c>
      <c r="D274" t="str">
        <f>VLOOKUP(Drawdown_Report[[#This Row],[Activity Number]],'Activity Info.'!$A$2:$B$26,2,TRUE)</f>
        <v>Title Clearance Program</v>
      </c>
      <c r="E274" t="s">
        <v>232</v>
      </c>
      <c r="F274">
        <v>439735</v>
      </c>
      <c r="G274">
        <v>12</v>
      </c>
      <c r="H274" t="s">
        <v>218</v>
      </c>
      <c r="I274" s="48">
        <v>43675</v>
      </c>
      <c r="J274" s="48">
        <v>43675.479143518503</v>
      </c>
      <c r="K274" s="163">
        <v>43676</v>
      </c>
      <c r="L274" s="48"/>
      <c r="M274" s="49">
        <v>0</v>
      </c>
      <c r="N274" s="49">
        <v>0</v>
      </c>
      <c r="O274" s="49">
        <v>3333.14</v>
      </c>
      <c r="P274" s="49">
        <v>3333.14</v>
      </c>
    </row>
    <row r="275" spans="2:16" hidden="1">
      <c r="B275" t="s">
        <v>228</v>
      </c>
      <c r="C275" t="s">
        <v>125</v>
      </c>
      <c r="D275" t="str">
        <f>VLOOKUP(Drawdown_Report[[#This Row],[Activity Number]],'Activity Info.'!$A$2:$B$26,2,TRUE)</f>
        <v>Title Clearance Program</v>
      </c>
      <c r="E275" t="s">
        <v>232</v>
      </c>
      <c r="F275">
        <v>444532</v>
      </c>
      <c r="G275">
        <v>11</v>
      </c>
      <c r="H275" t="s">
        <v>218</v>
      </c>
      <c r="I275" s="48">
        <v>43728</v>
      </c>
      <c r="J275" s="48">
        <v>43728.612870370402</v>
      </c>
      <c r="K275" s="163">
        <v>43729</v>
      </c>
      <c r="L275" s="48"/>
      <c r="M275" s="49">
        <v>0</v>
      </c>
      <c r="N275" s="49">
        <v>0</v>
      </c>
      <c r="O275" s="49">
        <v>14736.49</v>
      </c>
      <c r="P275" s="49">
        <v>14736.49</v>
      </c>
    </row>
    <row r="276" spans="2:16" hidden="1">
      <c r="B276" t="s">
        <v>228</v>
      </c>
      <c r="C276" t="s">
        <v>125</v>
      </c>
      <c r="D276" t="str">
        <f>VLOOKUP(Drawdown_Report[[#This Row],[Activity Number]],'Activity Info.'!$A$2:$B$26,2,TRUE)</f>
        <v>Title Clearance Program</v>
      </c>
      <c r="E276" t="s">
        <v>232</v>
      </c>
      <c r="F276">
        <v>445412</v>
      </c>
      <c r="G276">
        <v>10</v>
      </c>
      <c r="H276" t="s">
        <v>218</v>
      </c>
      <c r="I276" s="48">
        <v>43735</v>
      </c>
      <c r="J276" s="48">
        <v>43735.503587963001</v>
      </c>
      <c r="K276" s="163">
        <v>43736</v>
      </c>
      <c r="L276" s="48"/>
      <c r="M276" s="49">
        <v>0</v>
      </c>
      <c r="N276" s="49">
        <v>0</v>
      </c>
      <c r="O276" s="49">
        <v>5678.16</v>
      </c>
      <c r="P276" s="49">
        <v>5678.16</v>
      </c>
    </row>
    <row r="277" spans="2:16" hidden="1">
      <c r="B277" t="s">
        <v>228</v>
      </c>
      <c r="C277" t="s">
        <v>125</v>
      </c>
      <c r="D277" t="str">
        <f>VLOOKUP(Drawdown_Report[[#This Row],[Activity Number]],'Activity Info.'!$A$2:$B$26,2,TRUE)</f>
        <v>Title Clearance Program</v>
      </c>
      <c r="E277" t="s">
        <v>232</v>
      </c>
      <c r="F277">
        <v>446816</v>
      </c>
      <c r="G277">
        <v>9</v>
      </c>
      <c r="H277" t="s">
        <v>218</v>
      </c>
      <c r="I277" s="48">
        <v>43739</v>
      </c>
      <c r="J277" s="48">
        <v>43739.751412037003</v>
      </c>
      <c r="K277" s="163">
        <v>43740</v>
      </c>
      <c r="L277" s="48"/>
      <c r="M277" s="49">
        <v>0</v>
      </c>
      <c r="N277" s="49">
        <v>0</v>
      </c>
      <c r="O277" s="49">
        <v>23738.080000000002</v>
      </c>
      <c r="P277" s="49">
        <v>23738.080000000002</v>
      </c>
    </row>
    <row r="278" spans="2:16" hidden="1">
      <c r="B278" t="s">
        <v>228</v>
      </c>
      <c r="C278" t="s">
        <v>125</v>
      </c>
      <c r="D278" t="str">
        <f>VLOOKUP(Drawdown_Report[[#This Row],[Activity Number]],'Activity Info.'!$A$2:$B$26,2,TRUE)</f>
        <v>Title Clearance Program</v>
      </c>
      <c r="E278" t="s">
        <v>232</v>
      </c>
      <c r="F278">
        <v>447860</v>
      </c>
      <c r="G278">
        <v>9</v>
      </c>
      <c r="H278" t="s">
        <v>218</v>
      </c>
      <c r="I278" s="48">
        <v>43749</v>
      </c>
      <c r="J278" s="48">
        <v>43749.738067129598</v>
      </c>
      <c r="K278" s="163">
        <v>43750</v>
      </c>
      <c r="L278" s="48"/>
      <c r="M278" s="49">
        <v>0</v>
      </c>
      <c r="N278" s="49">
        <v>0</v>
      </c>
      <c r="O278" s="49">
        <v>16093.68</v>
      </c>
      <c r="P278" s="49">
        <v>16093.68</v>
      </c>
    </row>
    <row r="279" spans="2:16" hidden="1">
      <c r="B279" t="s">
        <v>228</v>
      </c>
      <c r="C279" t="s">
        <v>125</v>
      </c>
      <c r="D279" t="str">
        <f>VLOOKUP(Drawdown_Report[[#This Row],[Activity Number]],'Activity Info.'!$A$2:$B$26,2,TRUE)</f>
        <v>Title Clearance Program</v>
      </c>
      <c r="E279" t="s">
        <v>232</v>
      </c>
      <c r="F279">
        <v>450265</v>
      </c>
      <c r="G279">
        <v>9</v>
      </c>
      <c r="H279" t="s">
        <v>218</v>
      </c>
      <c r="I279" s="48">
        <v>43762</v>
      </c>
      <c r="J279" s="48">
        <v>43762.676157407397</v>
      </c>
      <c r="K279" s="163">
        <v>43763</v>
      </c>
      <c r="L279" s="48"/>
      <c r="M279" s="49">
        <v>0</v>
      </c>
      <c r="N279" s="49">
        <v>0</v>
      </c>
      <c r="O279" s="49">
        <v>13819.38</v>
      </c>
      <c r="P279" s="49">
        <v>13819.38</v>
      </c>
    </row>
    <row r="280" spans="2:16" hidden="1">
      <c r="B280" t="s">
        <v>228</v>
      </c>
      <c r="C280" t="s">
        <v>125</v>
      </c>
      <c r="D280" t="str">
        <f>VLOOKUP(Drawdown_Report[[#This Row],[Activity Number]],'Activity Info.'!$A$2:$B$26,2,TRUE)</f>
        <v>Title Clearance Program</v>
      </c>
      <c r="E280" t="s">
        <v>232</v>
      </c>
      <c r="F280">
        <v>450534</v>
      </c>
      <c r="G280">
        <v>10</v>
      </c>
      <c r="H280" t="s">
        <v>218</v>
      </c>
      <c r="I280" s="48">
        <v>43766</v>
      </c>
      <c r="J280" s="48">
        <v>43766.720046296301</v>
      </c>
      <c r="K280" s="163">
        <v>43767</v>
      </c>
      <c r="L280" s="48"/>
      <c r="M280" s="49">
        <v>0</v>
      </c>
      <c r="N280" s="49">
        <v>0</v>
      </c>
      <c r="O280" s="49">
        <v>16034.69</v>
      </c>
      <c r="P280" s="49">
        <v>16034.69</v>
      </c>
    </row>
    <row r="281" spans="2:16" hidden="1">
      <c r="B281" t="s">
        <v>228</v>
      </c>
      <c r="C281" t="s">
        <v>125</v>
      </c>
      <c r="D281" t="str">
        <f>VLOOKUP(Drawdown_Report[[#This Row],[Activity Number]],'Activity Info.'!$A$2:$B$26,2,TRUE)</f>
        <v>Title Clearance Program</v>
      </c>
      <c r="E281" t="s">
        <v>232</v>
      </c>
      <c r="F281">
        <v>452655</v>
      </c>
      <c r="G281">
        <v>11</v>
      </c>
      <c r="H281" t="s">
        <v>218</v>
      </c>
      <c r="I281" s="48">
        <v>43777</v>
      </c>
      <c r="J281" s="48">
        <v>43777.625127314801</v>
      </c>
      <c r="K281" s="163">
        <v>43778</v>
      </c>
      <c r="L281" s="48"/>
      <c r="M281" s="49">
        <v>0</v>
      </c>
      <c r="N281" s="49">
        <v>0</v>
      </c>
      <c r="O281" s="49">
        <v>12072.12</v>
      </c>
      <c r="P281" s="49">
        <v>12072.12</v>
      </c>
    </row>
    <row r="282" spans="2:16" hidden="1">
      <c r="B282" t="s">
        <v>228</v>
      </c>
      <c r="C282" t="s">
        <v>125</v>
      </c>
      <c r="D282" t="str">
        <f>VLOOKUP(Drawdown_Report[[#This Row],[Activity Number]],'Activity Info.'!$A$2:$B$26,2,TRUE)</f>
        <v>Title Clearance Program</v>
      </c>
      <c r="E282" t="s">
        <v>232</v>
      </c>
      <c r="F282">
        <v>455336</v>
      </c>
      <c r="G282">
        <v>10</v>
      </c>
      <c r="H282" t="s">
        <v>218</v>
      </c>
      <c r="I282" s="48">
        <v>43791</v>
      </c>
      <c r="J282" s="48">
        <v>43791.829212962999</v>
      </c>
      <c r="K282" s="163">
        <v>43792</v>
      </c>
      <c r="L282" s="48"/>
      <c r="M282" s="49">
        <v>0</v>
      </c>
      <c r="N282" s="49">
        <v>0</v>
      </c>
      <c r="O282" s="49">
        <v>15754.81</v>
      </c>
      <c r="P282" s="49">
        <v>15754.81</v>
      </c>
    </row>
    <row r="283" spans="2:16" hidden="1">
      <c r="B283" t="s">
        <v>228</v>
      </c>
      <c r="C283" t="s">
        <v>125</v>
      </c>
      <c r="D283" t="str">
        <f>VLOOKUP(Drawdown_Report[[#This Row],[Activity Number]],'Activity Info.'!$A$2:$B$26,2,TRUE)</f>
        <v>Title Clearance Program</v>
      </c>
      <c r="E283" t="s">
        <v>232</v>
      </c>
      <c r="F283">
        <v>458614</v>
      </c>
      <c r="G283">
        <v>10</v>
      </c>
      <c r="H283" t="s">
        <v>218</v>
      </c>
      <c r="I283" s="48">
        <v>43818</v>
      </c>
      <c r="J283" s="48">
        <v>43818.707905092597</v>
      </c>
      <c r="K283" s="163">
        <v>43819</v>
      </c>
      <c r="L283" s="48"/>
      <c r="M283" s="49">
        <v>0</v>
      </c>
      <c r="N283" s="49">
        <v>0</v>
      </c>
      <c r="O283" s="49">
        <v>17085.64</v>
      </c>
      <c r="P283" s="49">
        <v>17085.64</v>
      </c>
    </row>
    <row r="284" spans="2:16" hidden="1">
      <c r="B284" t="s">
        <v>228</v>
      </c>
      <c r="C284" t="s">
        <v>125</v>
      </c>
      <c r="D284" t="str">
        <f>VLOOKUP(Drawdown_Report[[#This Row],[Activity Number]],'Activity Info.'!$A$2:$B$26,2,TRUE)</f>
        <v>Title Clearance Program</v>
      </c>
      <c r="E284" t="s">
        <v>232</v>
      </c>
      <c r="F284">
        <v>461273</v>
      </c>
      <c r="G284">
        <v>14</v>
      </c>
      <c r="H284" t="s">
        <v>218</v>
      </c>
      <c r="I284" s="48">
        <v>43844</v>
      </c>
      <c r="J284" s="48">
        <v>43844.702442129601</v>
      </c>
      <c r="K284" s="163">
        <v>43845</v>
      </c>
      <c r="L284" s="48"/>
      <c r="M284" s="49">
        <v>0</v>
      </c>
      <c r="N284" s="49">
        <v>0</v>
      </c>
      <c r="O284" s="49">
        <v>35235.910000000003</v>
      </c>
      <c r="P284" s="49">
        <v>35235.910000000003</v>
      </c>
    </row>
    <row r="285" spans="2:16" hidden="1">
      <c r="B285" t="s">
        <v>228</v>
      </c>
      <c r="C285" t="s">
        <v>125</v>
      </c>
      <c r="D285" t="str">
        <f>VLOOKUP(Drawdown_Report[[#This Row],[Activity Number]],'Activity Info.'!$A$2:$B$26,2,TRUE)</f>
        <v>Title Clearance Program</v>
      </c>
      <c r="E285" t="s">
        <v>232</v>
      </c>
      <c r="F285">
        <v>463944</v>
      </c>
      <c r="G285">
        <v>12</v>
      </c>
      <c r="H285" t="s">
        <v>218</v>
      </c>
      <c r="I285" s="48">
        <v>43864</v>
      </c>
      <c r="J285" s="48">
        <v>43864.660844907397</v>
      </c>
      <c r="K285" s="163">
        <v>43865</v>
      </c>
      <c r="L285" s="48"/>
      <c r="M285" s="49">
        <v>0</v>
      </c>
      <c r="N285" s="49">
        <v>0</v>
      </c>
      <c r="O285" s="49">
        <v>23491.67</v>
      </c>
      <c r="P285" s="49">
        <v>23491.67</v>
      </c>
    </row>
    <row r="286" spans="2:16" hidden="1">
      <c r="B286" t="s">
        <v>228</v>
      </c>
      <c r="C286" t="s">
        <v>125</v>
      </c>
      <c r="D286" t="str">
        <f>VLOOKUP(Drawdown_Report[[#This Row],[Activity Number]],'Activity Info.'!$A$2:$B$26,2,TRUE)</f>
        <v>Title Clearance Program</v>
      </c>
      <c r="E286" t="s">
        <v>232</v>
      </c>
      <c r="F286">
        <v>464157</v>
      </c>
      <c r="G286">
        <v>12</v>
      </c>
      <c r="H286" t="s">
        <v>218</v>
      </c>
      <c r="I286" s="48">
        <v>43866</v>
      </c>
      <c r="J286" s="48">
        <v>43866.704131944403</v>
      </c>
      <c r="K286" s="163">
        <v>43867</v>
      </c>
      <c r="L286" s="48"/>
      <c r="M286" s="49">
        <v>0</v>
      </c>
      <c r="N286" s="49">
        <v>0</v>
      </c>
      <c r="O286" s="49">
        <v>17175.009999999998</v>
      </c>
      <c r="P286" s="49">
        <v>17175.009999999998</v>
      </c>
    </row>
    <row r="287" spans="2:16" hidden="1">
      <c r="B287" t="s">
        <v>228</v>
      </c>
      <c r="C287" t="s">
        <v>125</v>
      </c>
      <c r="D287" t="str">
        <f>VLOOKUP(Drawdown_Report[[#This Row],[Activity Number]],'Activity Info.'!$A$2:$B$26,2,TRUE)</f>
        <v>Title Clearance Program</v>
      </c>
      <c r="E287" t="s">
        <v>232</v>
      </c>
      <c r="F287">
        <v>464484</v>
      </c>
      <c r="G287">
        <v>3</v>
      </c>
      <c r="H287" t="s">
        <v>218</v>
      </c>
      <c r="I287" s="48">
        <v>43871</v>
      </c>
      <c r="J287" s="48">
        <v>43871.702118055597</v>
      </c>
      <c r="K287" s="163">
        <v>43872</v>
      </c>
      <c r="L287" s="48"/>
      <c r="M287" s="49">
        <v>0</v>
      </c>
      <c r="N287" s="49">
        <v>0</v>
      </c>
      <c r="O287" s="49">
        <v>3444.38</v>
      </c>
      <c r="P287" s="49">
        <v>3444.38</v>
      </c>
    </row>
    <row r="288" spans="2:16" hidden="1">
      <c r="B288" t="s">
        <v>228</v>
      </c>
      <c r="C288" t="s">
        <v>125</v>
      </c>
      <c r="D288" t="str">
        <f>VLOOKUP(Drawdown_Report[[#This Row],[Activity Number]],'Activity Info.'!$A$2:$B$26,2,TRUE)</f>
        <v>Title Clearance Program</v>
      </c>
      <c r="E288" t="s">
        <v>232</v>
      </c>
      <c r="F288">
        <v>466155</v>
      </c>
      <c r="G288">
        <v>3</v>
      </c>
      <c r="H288" t="s">
        <v>218</v>
      </c>
      <c r="I288" s="48">
        <v>43888</v>
      </c>
      <c r="J288" s="48">
        <v>43888.708379629599</v>
      </c>
      <c r="K288" s="163">
        <v>43889</v>
      </c>
      <c r="L288" s="48"/>
      <c r="M288" s="49">
        <v>0</v>
      </c>
      <c r="N288" s="49">
        <v>0</v>
      </c>
      <c r="O288" s="49">
        <v>6713.86</v>
      </c>
      <c r="P288" s="49">
        <v>6713.86</v>
      </c>
    </row>
    <row r="289" spans="2:16" hidden="1">
      <c r="B289" t="s">
        <v>228</v>
      </c>
      <c r="C289" t="s">
        <v>125</v>
      </c>
      <c r="D289" t="str">
        <f>VLOOKUP(Drawdown_Report[[#This Row],[Activity Number]],'Activity Info.'!$A$2:$B$26,2,TRUE)</f>
        <v>Title Clearance Program</v>
      </c>
      <c r="E289" t="s">
        <v>232</v>
      </c>
      <c r="F289">
        <v>468714</v>
      </c>
      <c r="G289">
        <v>1</v>
      </c>
      <c r="H289" t="s">
        <v>218</v>
      </c>
      <c r="I289" s="48">
        <v>43909</v>
      </c>
      <c r="J289" s="48">
        <v>43909.634212962999</v>
      </c>
      <c r="K289" s="163">
        <v>43910</v>
      </c>
      <c r="L289" s="48"/>
      <c r="M289" s="49">
        <v>0</v>
      </c>
      <c r="N289" s="49">
        <v>0</v>
      </c>
      <c r="O289" s="49">
        <v>4101.3</v>
      </c>
      <c r="P289" s="49">
        <v>4101.3</v>
      </c>
    </row>
    <row r="290" spans="2:16" hidden="1">
      <c r="B290" t="s">
        <v>228</v>
      </c>
      <c r="C290" t="s">
        <v>125</v>
      </c>
      <c r="D290" t="str">
        <f>VLOOKUP(Drawdown_Report[[#This Row],[Activity Number]],'Activity Info.'!$A$2:$B$26,2,TRUE)</f>
        <v>Title Clearance Program</v>
      </c>
      <c r="E290" t="s">
        <v>232</v>
      </c>
      <c r="F290">
        <v>470280</v>
      </c>
      <c r="G290">
        <v>3</v>
      </c>
      <c r="H290" t="s">
        <v>218</v>
      </c>
      <c r="I290" s="48">
        <v>43924</v>
      </c>
      <c r="J290" s="48">
        <v>43924.779374999998</v>
      </c>
      <c r="K290" s="163">
        <v>43925</v>
      </c>
      <c r="L290" s="48"/>
      <c r="M290" s="49">
        <v>0</v>
      </c>
      <c r="N290" s="49">
        <v>0</v>
      </c>
      <c r="O290" s="49">
        <v>6857.6</v>
      </c>
      <c r="P290" s="49">
        <v>6857.6</v>
      </c>
    </row>
    <row r="291" spans="2:16" hidden="1">
      <c r="B291" t="s">
        <v>228</v>
      </c>
      <c r="C291" t="s">
        <v>125</v>
      </c>
      <c r="D291" t="str">
        <f>VLOOKUP(Drawdown_Report[[#This Row],[Activity Number]],'Activity Info.'!$A$2:$B$26,2,TRUE)</f>
        <v>Rental Assistance Program</v>
      </c>
      <c r="E291" t="s">
        <v>233</v>
      </c>
      <c r="F291">
        <v>428728</v>
      </c>
      <c r="G291">
        <v>9</v>
      </c>
      <c r="H291" t="s">
        <v>218</v>
      </c>
      <c r="I291" s="48">
        <v>43581</v>
      </c>
      <c r="J291" s="48">
        <v>43581.528726851902</v>
      </c>
      <c r="K291" s="163">
        <v>43582</v>
      </c>
      <c r="L291" s="48"/>
      <c r="M291" s="49">
        <v>0</v>
      </c>
      <c r="N291" s="49">
        <v>0</v>
      </c>
      <c r="O291" s="49">
        <v>69.989999999999995</v>
      </c>
      <c r="P291" s="49">
        <v>69.989999999999995</v>
      </c>
    </row>
    <row r="292" spans="2:16" hidden="1">
      <c r="B292" t="s">
        <v>228</v>
      </c>
      <c r="C292" t="s">
        <v>125</v>
      </c>
      <c r="D292" t="str">
        <f>VLOOKUP(Drawdown_Report[[#This Row],[Activity Number]],'Activity Info.'!$A$2:$B$26,2,TRUE)</f>
        <v>Rental Assistance Program</v>
      </c>
      <c r="E292" t="s">
        <v>233</v>
      </c>
      <c r="F292">
        <v>436412</v>
      </c>
      <c r="G292">
        <v>13</v>
      </c>
      <c r="H292" t="s">
        <v>218</v>
      </c>
      <c r="I292" s="48">
        <v>43647</v>
      </c>
      <c r="J292" s="48">
        <v>43647.3992476852</v>
      </c>
      <c r="K292" s="163">
        <v>43648</v>
      </c>
      <c r="L292" s="48"/>
      <c r="M292" s="49">
        <v>0</v>
      </c>
      <c r="N292" s="49">
        <v>0</v>
      </c>
      <c r="O292" s="49">
        <v>1066.49</v>
      </c>
      <c r="P292" s="49">
        <v>1066.49</v>
      </c>
    </row>
    <row r="293" spans="2:16" hidden="1">
      <c r="B293" t="s">
        <v>228</v>
      </c>
      <c r="C293" t="s">
        <v>125</v>
      </c>
      <c r="D293" t="str">
        <f>VLOOKUP(Drawdown_Report[[#This Row],[Activity Number]],'Activity Info.'!$A$2:$B$26,2,TRUE)</f>
        <v>Rental Assistance Program</v>
      </c>
      <c r="E293" t="s">
        <v>233</v>
      </c>
      <c r="F293">
        <v>437033</v>
      </c>
      <c r="G293">
        <v>13</v>
      </c>
      <c r="H293" t="s">
        <v>218</v>
      </c>
      <c r="I293" s="48">
        <v>43654</v>
      </c>
      <c r="J293" s="48">
        <v>43654.425671296303</v>
      </c>
      <c r="K293" s="163">
        <v>43655</v>
      </c>
      <c r="L293" s="48"/>
      <c r="M293" s="49">
        <v>0</v>
      </c>
      <c r="N293" s="49">
        <v>0</v>
      </c>
      <c r="O293" s="49">
        <v>597.59</v>
      </c>
      <c r="P293" s="49">
        <v>597.59</v>
      </c>
    </row>
    <row r="294" spans="2:16" hidden="1">
      <c r="B294" t="s">
        <v>228</v>
      </c>
      <c r="C294" t="s">
        <v>125</v>
      </c>
      <c r="D294" t="str">
        <f>VLOOKUP(Drawdown_Report[[#This Row],[Activity Number]],'Activity Info.'!$A$2:$B$26,2,TRUE)</f>
        <v>Rental Assistance Program</v>
      </c>
      <c r="E294" t="s">
        <v>233</v>
      </c>
      <c r="F294">
        <v>439735</v>
      </c>
      <c r="G294">
        <v>13</v>
      </c>
      <c r="H294" t="s">
        <v>218</v>
      </c>
      <c r="I294" s="48">
        <v>43675</v>
      </c>
      <c r="J294" s="48">
        <v>43675.479143518503</v>
      </c>
      <c r="K294" s="163">
        <v>43676</v>
      </c>
      <c r="L294" s="48"/>
      <c r="M294" s="49">
        <v>0</v>
      </c>
      <c r="N294" s="49">
        <v>0</v>
      </c>
      <c r="O294" s="49">
        <v>480.29</v>
      </c>
      <c r="P294" s="49">
        <v>480.29</v>
      </c>
    </row>
    <row r="295" spans="2:16" hidden="1">
      <c r="B295" t="s">
        <v>228</v>
      </c>
      <c r="C295" t="s">
        <v>125</v>
      </c>
      <c r="D295" t="str">
        <f>VLOOKUP(Drawdown_Report[[#This Row],[Activity Number]],'Activity Info.'!$A$2:$B$26,2,TRUE)</f>
        <v>Rental Assistance Program</v>
      </c>
      <c r="E295" t="s">
        <v>233</v>
      </c>
      <c r="F295">
        <v>444532</v>
      </c>
      <c r="G295">
        <v>12</v>
      </c>
      <c r="H295" t="s">
        <v>218</v>
      </c>
      <c r="I295" s="48">
        <v>43728</v>
      </c>
      <c r="J295" s="48">
        <v>43728.612870370402</v>
      </c>
      <c r="K295" s="163">
        <v>43729</v>
      </c>
      <c r="L295" s="48"/>
      <c r="M295" s="49">
        <v>0</v>
      </c>
      <c r="N295" s="49">
        <v>0</v>
      </c>
      <c r="O295" s="49">
        <v>591.89</v>
      </c>
      <c r="P295" s="49">
        <v>591.89</v>
      </c>
    </row>
    <row r="296" spans="2:16" hidden="1">
      <c r="B296" t="s">
        <v>228</v>
      </c>
      <c r="C296" t="s">
        <v>125</v>
      </c>
      <c r="D296" t="str">
        <f>VLOOKUP(Drawdown_Report[[#This Row],[Activity Number]],'Activity Info.'!$A$2:$B$26,2,TRUE)</f>
        <v>Rental Assistance Program</v>
      </c>
      <c r="E296" t="s">
        <v>233</v>
      </c>
      <c r="F296">
        <v>445412</v>
      </c>
      <c r="G296">
        <v>11</v>
      </c>
      <c r="H296" t="s">
        <v>218</v>
      </c>
      <c r="I296" s="48">
        <v>43735</v>
      </c>
      <c r="J296" s="48">
        <v>43735.503587963001</v>
      </c>
      <c r="K296" s="163">
        <v>43736</v>
      </c>
      <c r="L296" s="48"/>
      <c r="M296" s="49">
        <v>0</v>
      </c>
      <c r="N296" s="49">
        <v>0</v>
      </c>
      <c r="O296" s="49">
        <v>86.37</v>
      </c>
      <c r="P296" s="49">
        <v>86.37</v>
      </c>
    </row>
    <row r="297" spans="2:16" hidden="1">
      <c r="B297" t="s">
        <v>228</v>
      </c>
      <c r="C297" t="s">
        <v>125</v>
      </c>
      <c r="D297" t="str">
        <f>VLOOKUP(Drawdown_Report[[#This Row],[Activity Number]],'Activity Info.'!$A$2:$B$26,2,TRUE)</f>
        <v>Rental Assistance Program</v>
      </c>
      <c r="E297" t="s">
        <v>233</v>
      </c>
      <c r="F297">
        <v>447860</v>
      </c>
      <c r="G297">
        <v>10</v>
      </c>
      <c r="H297" t="s">
        <v>218</v>
      </c>
      <c r="I297" s="48">
        <v>43749</v>
      </c>
      <c r="J297" s="48">
        <v>43749.738067129598</v>
      </c>
      <c r="K297" s="163">
        <v>43750</v>
      </c>
      <c r="L297" s="48"/>
      <c r="M297" s="49">
        <v>0</v>
      </c>
      <c r="N297" s="49">
        <v>0</v>
      </c>
      <c r="O297" s="49">
        <v>275.02</v>
      </c>
      <c r="P297" s="49">
        <v>275.02</v>
      </c>
    </row>
    <row r="298" spans="2:16" hidden="1">
      <c r="B298" t="s">
        <v>228</v>
      </c>
      <c r="C298" t="s">
        <v>125</v>
      </c>
      <c r="D298" t="str">
        <f>VLOOKUP(Drawdown_Report[[#This Row],[Activity Number]],'Activity Info.'!$A$2:$B$26,2,TRUE)</f>
        <v>Rental Assistance Program</v>
      </c>
      <c r="E298" t="s">
        <v>233</v>
      </c>
      <c r="F298">
        <v>450265</v>
      </c>
      <c r="G298">
        <v>10</v>
      </c>
      <c r="H298" t="s">
        <v>218</v>
      </c>
      <c r="I298" s="48">
        <v>43762</v>
      </c>
      <c r="J298" s="48">
        <v>43762.676157407397</v>
      </c>
      <c r="K298" s="163">
        <v>43763</v>
      </c>
      <c r="L298" s="48"/>
      <c r="M298" s="49">
        <v>0</v>
      </c>
      <c r="N298" s="49">
        <v>0</v>
      </c>
      <c r="O298" s="49">
        <v>91.05</v>
      </c>
      <c r="P298" s="49">
        <v>91.05</v>
      </c>
    </row>
    <row r="299" spans="2:16" hidden="1">
      <c r="B299" t="s">
        <v>228</v>
      </c>
      <c r="C299" t="s">
        <v>125</v>
      </c>
      <c r="D299" t="str">
        <f>VLOOKUP(Drawdown_Report[[#This Row],[Activity Number]],'Activity Info.'!$A$2:$B$26,2,TRUE)</f>
        <v>Rental Assistance Program</v>
      </c>
      <c r="E299" t="s">
        <v>233</v>
      </c>
      <c r="F299">
        <v>450534</v>
      </c>
      <c r="G299">
        <v>11</v>
      </c>
      <c r="H299" t="s">
        <v>218</v>
      </c>
      <c r="I299" s="48">
        <v>43766</v>
      </c>
      <c r="J299" s="48">
        <v>43766.720046296301</v>
      </c>
      <c r="K299" s="163">
        <v>43767</v>
      </c>
      <c r="L299" s="48"/>
      <c r="M299" s="49">
        <v>0</v>
      </c>
      <c r="N299" s="49">
        <v>0</v>
      </c>
      <c r="O299" s="49">
        <v>78.36</v>
      </c>
      <c r="P299" s="49">
        <v>78.36</v>
      </c>
    </row>
    <row r="300" spans="2:16" hidden="1">
      <c r="B300" t="s">
        <v>228</v>
      </c>
      <c r="C300" t="s">
        <v>125</v>
      </c>
      <c r="D300" t="str">
        <f>VLOOKUP(Drawdown_Report[[#This Row],[Activity Number]],'Activity Info.'!$A$2:$B$26,2,TRUE)</f>
        <v>Rental Assistance Program</v>
      </c>
      <c r="E300" t="s">
        <v>233</v>
      </c>
      <c r="F300">
        <v>458614</v>
      </c>
      <c r="G300">
        <v>11</v>
      </c>
      <c r="H300" t="s">
        <v>218</v>
      </c>
      <c r="I300" s="48">
        <v>43818</v>
      </c>
      <c r="J300" s="48">
        <v>43818.707905092597</v>
      </c>
      <c r="K300" s="163">
        <v>43819</v>
      </c>
      <c r="L300" s="48"/>
      <c r="M300" s="49">
        <v>0</v>
      </c>
      <c r="N300" s="49">
        <v>0</v>
      </c>
      <c r="O300" s="49">
        <v>157.9</v>
      </c>
      <c r="P300" s="49">
        <v>157.9</v>
      </c>
    </row>
    <row r="301" spans="2:16" hidden="1">
      <c r="B301" t="s">
        <v>228</v>
      </c>
      <c r="C301" t="s">
        <v>125</v>
      </c>
      <c r="D301" t="str">
        <f>VLOOKUP(Drawdown_Report[[#This Row],[Activity Number]],'Activity Info.'!$A$2:$B$26,2,TRUE)</f>
        <v>Social Interest Housing</v>
      </c>
      <c r="E301" t="s">
        <v>234</v>
      </c>
      <c r="F301">
        <v>418790</v>
      </c>
      <c r="G301">
        <v>6</v>
      </c>
      <c r="H301" t="s">
        <v>218</v>
      </c>
      <c r="I301" s="48">
        <v>43504</v>
      </c>
      <c r="J301" s="48">
        <v>43504.885185185201</v>
      </c>
      <c r="K301" s="163">
        <v>43508</v>
      </c>
      <c r="L301" s="48"/>
      <c r="M301" s="49">
        <v>0</v>
      </c>
      <c r="N301" s="49">
        <v>0</v>
      </c>
      <c r="O301" s="49">
        <v>814.25</v>
      </c>
      <c r="P301" s="49">
        <v>814.25</v>
      </c>
    </row>
    <row r="302" spans="2:16" hidden="1">
      <c r="B302" t="s">
        <v>228</v>
      </c>
      <c r="C302" t="s">
        <v>125</v>
      </c>
      <c r="D302" t="str">
        <f>VLOOKUP(Drawdown_Report[[#This Row],[Activity Number]],'Activity Info.'!$A$2:$B$26,2,TRUE)</f>
        <v>Social Interest Housing</v>
      </c>
      <c r="E302" t="s">
        <v>234</v>
      </c>
      <c r="F302">
        <v>436412</v>
      </c>
      <c r="G302">
        <v>14</v>
      </c>
      <c r="H302" t="s">
        <v>218</v>
      </c>
      <c r="I302" s="48">
        <v>43647</v>
      </c>
      <c r="J302" s="48">
        <v>43647.3992476852</v>
      </c>
      <c r="K302" s="163">
        <v>43648</v>
      </c>
      <c r="L302" s="48"/>
      <c r="M302" s="49">
        <v>0</v>
      </c>
      <c r="N302" s="49">
        <v>0</v>
      </c>
      <c r="O302" s="49">
        <v>374.17</v>
      </c>
      <c r="P302" s="49">
        <v>374.17</v>
      </c>
    </row>
    <row r="303" spans="2:16" hidden="1">
      <c r="B303" t="s">
        <v>228</v>
      </c>
      <c r="C303" t="s">
        <v>125</v>
      </c>
      <c r="D303" t="str">
        <f>VLOOKUP(Drawdown_Report[[#This Row],[Activity Number]],'Activity Info.'!$A$2:$B$26,2,TRUE)</f>
        <v>Social Interest Housing</v>
      </c>
      <c r="E303" t="s">
        <v>234</v>
      </c>
      <c r="F303">
        <v>437033</v>
      </c>
      <c r="G303">
        <v>14</v>
      </c>
      <c r="H303" t="s">
        <v>218</v>
      </c>
      <c r="I303" s="48">
        <v>43654</v>
      </c>
      <c r="J303" s="48">
        <v>43654.425671296303</v>
      </c>
      <c r="K303" s="163">
        <v>43655</v>
      </c>
      <c r="L303" s="48"/>
      <c r="M303" s="49">
        <v>0</v>
      </c>
      <c r="N303" s="49">
        <v>0</v>
      </c>
      <c r="O303" s="49">
        <v>31.01</v>
      </c>
      <c r="P303" s="49">
        <v>31.01</v>
      </c>
    </row>
    <row r="304" spans="2:16" hidden="1">
      <c r="B304" t="s">
        <v>228</v>
      </c>
      <c r="C304" t="s">
        <v>125</v>
      </c>
      <c r="D304" t="str">
        <f>VLOOKUP(Drawdown_Report[[#This Row],[Activity Number]],'Activity Info.'!$A$2:$B$26,2,TRUE)</f>
        <v>Social Interest Housing</v>
      </c>
      <c r="E304" t="s">
        <v>234</v>
      </c>
      <c r="F304">
        <v>439735</v>
      </c>
      <c r="G304">
        <v>14</v>
      </c>
      <c r="H304" t="s">
        <v>218</v>
      </c>
      <c r="I304" s="48">
        <v>43675</v>
      </c>
      <c r="J304" s="48">
        <v>43675.479143518503</v>
      </c>
      <c r="K304" s="163">
        <v>43676</v>
      </c>
      <c r="L304" s="48"/>
      <c r="M304" s="49">
        <v>0</v>
      </c>
      <c r="N304" s="49">
        <v>0</v>
      </c>
      <c r="O304" s="49">
        <v>169.56</v>
      </c>
      <c r="P304" s="49">
        <v>169.56</v>
      </c>
    </row>
    <row r="305" spans="2:16" hidden="1">
      <c r="B305" t="s">
        <v>228</v>
      </c>
      <c r="C305" t="s">
        <v>125</v>
      </c>
      <c r="D305" t="str">
        <f>VLOOKUP(Drawdown_Report[[#This Row],[Activity Number]],'Activity Info.'!$A$2:$B$26,2,TRUE)</f>
        <v>Social Interest Housing</v>
      </c>
      <c r="E305" t="s">
        <v>234</v>
      </c>
      <c r="F305">
        <v>445412</v>
      </c>
      <c r="G305">
        <v>12</v>
      </c>
      <c r="H305" t="s">
        <v>218</v>
      </c>
      <c r="I305" s="48">
        <v>43735</v>
      </c>
      <c r="J305" s="48">
        <v>43735.503587963001</v>
      </c>
      <c r="K305" s="163">
        <v>43736</v>
      </c>
      <c r="L305" s="48"/>
      <c r="M305" s="49">
        <v>0</v>
      </c>
      <c r="N305" s="49">
        <v>0</v>
      </c>
      <c r="O305" s="49">
        <v>64.78</v>
      </c>
      <c r="P305" s="49">
        <v>64.78</v>
      </c>
    </row>
    <row r="306" spans="2:16" hidden="1">
      <c r="B306" t="s">
        <v>228</v>
      </c>
      <c r="C306" t="s">
        <v>125</v>
      </c>
      <c r="D306" t="str">
        <f>VLOOKUP(Drawdown_Report[[#This Row],[Activity Number]],'Activity Info.'!$A$2:$B$26,2,TRUE)</f>
        <v>Social Interest Housing</v>
      </c>
      <c r="E306" t="s">
        <v>234</v>
      </c>
      <c r="F306">
        <v>446816</v>
      </c>
      <c r="G306">
        <v>10</v>
      </c>
      <c r="H306" t="s">
        <v>218</v>
      </c>
      <c r="I306" s="48">
        <v>43739</v>
      </c>
      <c r="J306" s="48">
        <v>43739.751412037003</v>
      </c>
      <c r="K306" s="163">
        <v>43740</v>
      </c>
      <c r="L306" s="48"/>
      <c r="M306" s="49">
        <v>0</v>
      </c>
      <c r="N306" s="49">
        <v>0</v>
      </c>
      <c r="O306" s="49">
        <v>91.08</v>
      </c>
      <c r="P306" s="49">
        <v>91.08</v>
      </c>
    </row>
    <row r="307" spans="2:16" hidden="1">
      <c r="B307" t="s">
        <v>228</v>
      </c>
      <c r="C307" t="s">
        <v>125</v>
      </c>
      <c r="D307" t="str">
        <f>VLOOKUP(Drawdown_Report[[#This Row],[Activity Number]],'Activity Info.'!$A$2:$B$26,2,TRUE)</f>
        <v>Social Interest Housing</v>
      </c>
      <c r="E307" t="s">
        <v>234</v>
      </c>
      <c r="F307">
        <v>461273</v>
      </c>
      <c r="G307">
        <v>15</v>
      </c>
      <c r="H307" t="s">
        <v>218</v>
      </c>
      <c r="I307" s="48">
        <v>43844</v>
      </c>
      <c r="J307" s="48">
        <v>43844.702442129601</v>
      </c>
      <c r="K307" s="163">
        <v>43845</v>
      </c>
      <c r="L307" s="48"/>
      <c r="M307" s="49">
        <v>0</v>
      </c>
      <c r="N307" s="49">
        <v>0</v>
      </c>
      <c r="O307" s="49">
        <v>128.78</v>
      </c>
      <c r="P307" s="49">
        <v>128.78</v>
      </c>
    </row>
    <row r="308" spans="2:16" hidden="1">
      <c r="B308" t="s">
        <v>228</v>
      </c>
      <c r="C308" t="s">
        <v>125</v>
      </c>
      <c r="D308" t="str">
        <f>VLOOKUP(Drawdown_Report[[#This Row],[Activity Number]],'Activity Info.'!$A$2:$B$26,2,TRUE)</f>
        <v>Social Interest Housing</v>
      </c>
      <c r="E308" t="s">
        <v>234</v>
      </c>
      <c r="F308">
        <v>463944</v>
      </c>
      <c r="G308">
        <v>13</v>
      </c>
      <c r="H308" t="s">
        <v>218</v>
      </c>
      <c r="I308" s="48">
        <v>43864</v>
      </c>
      <c r="J308" s="48">
        <v>43864.660844907397</v>
      </c>
      <c r="K308" s="163">
        <v>43865</v>
      </c>
      <c r="L308" s="48"/>
      <c r="M308" s="49">
        <v>0</v>
      </c>
      <c r="N308" s="49">
        <v>0</v>
      </c>
      <c r="O308" s="49">
        <v>273.51</v>
      </c>
      <c r="P308" s="49">
        <v>273.51</v>
      </c>
    </row>
    <row r="309" spans="2:16" hidden="1">
      <c r="B309" t="s">
        <v>228</v>
      </c>
      <c r="C309" t="s">
        <v>125</v>
      </c>
      <c r="D309" t="str">
        <f>VLOOKUP(Drawdown_Report[[#This Row],[Activity Number]],'Activity Info.'!$A$2:$B$26,2,TRUE)</f>
        <v>Social Interest Housing</v>
      </c>
      <c r="E309" t="s">
        <v>234</v>
      </c>
      <c r="F309">
        <v>464157</v>
      </c>
      <c r="G309">
        <v>13</v>
      </c>
      <c r="H309" t="s">
        <v>218</v>
      </c>
      <c r="I309" s="48">
        <v>43866</v>
      </c>
      <c r="J309" s="48">
        <v>43866.704131944403</v>
      </c>
      <c r="K309" s="163">
        <v>43867</v>
      </c>
      <c r="L309" s="48"/>
      <c r="M309" s="49">
        <v>0</v>
      </c>
      <c r="N309" s="49">
        <v>0</v>
      </c>
      <c r="O309" s="49">
        <v>69.319999999999993</v>
      </c>
      <c r="P309" s="49">
        <v>69.319999999999993</v>
      </c>
    </row>
    <row r="310" spans="2:16" hidden="1">
      <c r="B310" t="s">
        <v>228</v>
      </c>
      <c r="C310" t="s">
        <v>125</v>
      </c>
      <c r="D310" t="str">
        <f>VLOOKUP(Drawdown_Report[[#This Row],[Activity Number]],'Activity Info.'!$A$2:$B$26,2,TRUE)</f>
        <v>Housing Counseling Program</v>
      </c>
      <c r="E310" t="s">
        <v>235</v>
      </c>
      <c r="F310">
        <v>418790</v>
      </c>
      <c r="G310">
        <v>7</v>
      </c>
      <c r="H310" t="s">
        <v>218</v>
      </c>
      <c r="I310" s="48">
        <v>43504</v>
      </c>
      <c r="J310" s="48">
        <v>43504.885185185201</v>
      </c>
      <c r="K310" s="163">
        <v>43508</v>
      </c>
      <c r="L310" s="48"/>
      <c r="M310" s="49">
        <v>0</v>
      </c>
      <c r="N310" s="49">
        <v>0</v>
      </c>
      <c r="O310" s="49">
        <v>450.72</v>
      </c>
      <c r="P310" s="49">
        <v>450.72</v>
      </c>
    </row>
    <row r="311" spans="2:16" hidden="1">
      <c r="B311" t="s">
        <v>228</v>
      </c>
      <c r="C311" t="s">
        <v>125</v>
      </c>
      <c r="D311" t="str">
        <f>VLOOKUP(Drawdown_Report[[#This Row],[Activity Number]],'Activity Info.'!$A$2:$B$26,2,TRUE)</f>
        <v>Housing Counseling Program</v>
      </c>
      <c r="E311" t="s">
        <v>235</v>
      </c>
      <c r="F311">
        <v>428728</v>
      </c>
      <c r="G311">
        <v>10</v>
      </c>
      <c r="H311" t="s">
        <v>218</v>
      </c>
      <c r="I311" s="48">
        <v>43581</v>
      </c>
      <c r="J311" s="48">
        <v>43581.528726851902</v>
      </c>
      <c r="K311" s="163">
        <v>43582</v>
      </c>
      <c r="L311" s="48"/>
      <c r="M311" s="49">
        <v>0</v>
      </c>
      <c r="N311" s="49">
        <v>0</v>
      </c>
      <c r="O311" s="49">
        <v>3274.73</v>
      </c>
      <c r="P311" s="49">
        <v>3274.73</v>
      </c>
    </row>
    <row r="312" spans="2:16" hidden="1">
      <c r="B312" t="s">
        <v>228</v>
      </c>
      <c r="C312" t="s">
        <v>125</v>
      </c>
      <c r="D312" t="str">
        <f>VLOOKUP(Drawdown_Report[[#This Row],[Activity Number]],'Activity Info.'!$A$2:$B$26,2,TRUE)</f>
        <v>Housing Counseling Program</v>
      </c>
      <c r="E312" t="s">
        <v>235</v>
      </c>
      <c r="F312">
        <v>429219</v>
      </c>
      <c r="G312">
        <v>5</v>
      </c>
      <c r="H312" t="s">
        <v>218</v>
      </c>
      <c r="I312" s="48">
        <v>43585</v>
      </c>
      <c r="J312" s="48">
        <v>43585.699351851901</v>
      </c>
      <c r="K312" s="163">
        <v>43586</v>
      </c>
      <c r="L312" s="48"/>
      <c r="M312" s="49">
        <v>0</v>
      </c>
      <c r="N312" s="49">
        <v>0</v>
      </c>
      <c r="O312" s="49">
        <v>500.76</v>
      </c>
      <c r="P312" s="49">
        <v>500.76</v>
      </c>
    </row>
    <row r="313" spans="2:16" hidden="1">
      <c r="B313" t="s">
        <v>228</v>
      </c>
      <c r="C313" t="s">
        <v>125</v>
      </c>
      <c r="D313" t="str">
        <f>VLOOKUP(Drawdown_Report[[#This Row],[Activity Number]],'Activity Info.'!$A$2:$B$26,2,TRUE)</f>
        <v>Housing Counseling Program</v>
      </c>
      <c r="E313" t="s">
        <v>235</v>
      </c>
      <c r="F313">
        <v>429398</v>
      </c>
      <c r="G313">
        <v>5</v>
      </c>
      <c r="H313" t="s">
        <v>218</v>
      </c>
      <c r="I313" s="48">
        <v>43586</v>
      </c>
      <c r="J313" s="48">
        <v>43586.651770833298</v>
      </c>
      <c r="K313" s="163">
        <v>43587</v>
      </c>
      <c r="L313" s="48"/>
      <c r="M313" s="49">
        <v>0</v>
      </c>
      <c r="N313" s="49">
        <v>0</v>
      </c>
      <c r="O313" s="49">
        <v>72.48</v>
      </c>
      <c r="P313" s="49">
        <v>72.48</v>
      </c>
    </row>
    <row r="314" spans="2:16" hidden="1">
      <c r="B314" t="s">
        <v>228</v>
      </c>
      <c r="C314" t="s">
        <v>125</v>
      </c>
      <c r="D314" t="str">
        <f>VLOOKUP(Drawdown_Report[[#This Row],[Activity Number]],'Activity Info.'!$A$2:$B$26,2,TRUE)</f>
        <v>Housing Counseling Program</v>
      </c>
      <c r="E314" t="s">
        <v>235</v>
      </c>
      <c r="F314">
        <v>431232</v>
      </c>
      <c r="G314">
        <v>11</v>
      </c>
      <c r="H314" t="s">
        <v>218</v>
      </c>
      <c r="I314" s="48">
        <v>43601</v>
      </c>
      <c r="J314" s="48">
        <v>43601.620914351799</v>
      </c>
      <c r="K314" s="163">
        <v>43602</v>
      </c>
      <c r="L314" s="48"/>
      <c r="M314" s="49">
        <v>0</v>
      </c>
      <c r="N314" s="49">
        <v>0</v>
      </c>
      <c r="O314" s="49">
        <v>2858.65</v>
      </c>
      <c r="P314" s="49">
        <v>2858.65</v>
      </c>
    </row>
    <row r="315" spans="2:16" hidden="1">
      <c r="B315" t="s">
        <v>228</v>
      </c>
      <c r="C315" t="s">
        <v>125</v>
      </c>
      <c r="D315" t="str">
        <f>VLOOKUP(Drawdown_Report[[#This Row],[Activity Number]],'Activity Info.'!$A$2:$B$26,2,TRUE)</f>
        <v>Housing Counseling Program</v>
      </c>
      <c r="E315" t="s">
        <v>235</v>
      </c>
      <c r="F315">
        <v>436412</v>
      </c>
      <c r="G315">
        <v>15</v>
      </c>
      <c r="H315" t="s">
        <v>218</v>
      </c>
      <c r="I315" s="48">
        <v>43647</v>
      </c>
      <c r="J315" s="48">
        <v>43647.3992476852</v>
      </c>
      <c r="K315" s="163">
        <v>43648</v>
      </c>
      <c r="L315" s="48"/>
      <c r="M315" s="49">
        <v>0</v>
      </c>
      <c r="N315" s="49">
        <v>0</v>
      </c>
      <c r="O315" s="49">
        <v>6307.59</v>
      </c>
      <c r="P315" s="49">
        <v>6307.59</v>
      </c>
    </row>
    <row r="316" spans="2:16" hidden="1">
      <c r="B316" t="s">
        <v>228</v>
      </c>
      <c r="C316" t="s">
        <v>125</v>
      </c>
      <c r="D316" t="str">
        <f>VLOOKUP(Drawdown_Report[[#This Row],[Activity Number]],'Activity Info.'!$A$2:$B$26,2,TRUE)</f>
        <v>Housing Counseling Program</v>
      </c>
      <c r="E316" t="s">
        <v>235</v>
      </c>
      <c r="F316">
        <v>437033</v>
      </c>
      <c r="G316">
        <v>15</v>
      </c>
      <c r="H316" t="s">
        <v>218</v>
      </c>
      <c r="I316" s="48">
        <v>43654</v>
      </c>
      <c r="J316" s="48">
        <v>43654.425671296303</v>
      </c>
      <c r="K316" s="163">
        <v>43655</v>
      </c>
      <c r="L316" s="48"/>
      <c r="M316" s="49">
        <v>0</v>
      </c>
      <c r="N316" s="49">
        <v>0</v>
      </c>
      <c r="O316" s="49">
        <v>486.93</v>
      </c>
      <c r="P316" s="49">
        <v>486.93</v>
      </c>
    </row>
    <row r="317" spans="2:16" hidden="1">
      <c r="B317" t="s">
        <v>228</v>
      </c>
      <c r="C317" t="s">
        <v>125</v>
      </c>
      <c r="D317" t="str">
        <f>VLOOKUP(Drawdown_Report[[#This Row],[Activity Number]],'Activity Info.'!$A$2:$B$26,2,TRUE)</f>
        <v>Housing Counseling Program</v>
      </c>
      <c r="E317" t="s">
        <v>235</v>
      </c>
      <c r="F317">
        <v>439735</v>
      </c>
      <c r="G317">
        <v>15</v>
      </c>
      <c r="H317" t="s">
        <v>218</v>
      </c>
      <c r="I317" s="48">
        <v>43675</v>
      </c>
      <c r="J317" s="48">
        <v>43675.479143518503</v>
      </c>
      <c r="K317" s="163">
        <v>43676</v>
      </c>
      <c r="L317" s="48"/>
      <c r="M317" s="49">
        <v>0</v>
      </c>
      <c r="N317" s="49">
        <v>0</v>
      </c>
      <c r="O317" s="49">
        <v>430.45</v>
      </c>
      <c r="P317" s="49">
        <v>430.45</v>
      </c>
    </row>
    <row r="318" spans="2:16" hidden="1">
      <c r="B318" t="s">
        <v>228</v>
      </c>
      <c r="C318" t="s">
        <v>125</v>
      </c>
      <c r="D318" t="str">
        <f>VLOOKUP(Drawdown_Report[[#This Row],[Activity Number]],'Activity Info.'!$A$2:$B$26,2,TRUE)</f>
        <v>Housing Counseling Program</v>
      </c>
      <c r="E318" t="s">
        <v>235</v>
      </c>
      <c r="F318">
        <v>444532</v>
      </c>
      <c r="G318">
        <v>13</v>
      </c>
      <c r="H318" t="s">
        <v>218</v>
      </c>
      <c r="I318" s="48">
        <v>43728</v>
      </c>
      <c r="J318" s="48">
        <v>43728.612870370402</v>
      </c>
      <c r="K318" s="163">
        <v>43729</v>
      </c>
      <c r="L318" s="48"/>
      <c r="M318" s="49">
        <v>0</v>
      </c>
      <c r="N318" s="49">
        <v>0</v>
      </c>
      <c r="O318" s="49">
        <v>1177.97</v>
      </c>
      <c r="P318" s="49">
        <v>1177.97</v>
      </c>
    </row>
    <row r="319" spans="2:16" hidden="1">
      <c r="B319" t="s">
        <v>228</v>
      </c>
      <c r="C319" t="s">
        <v>125</v>
      </c>
      <c r="D319" t="str">
        <f>VLOOKUP(Drawdown_Report[[#This Row],[Activity Number]],'Activity Info.'!$A$2:$B$26,2,TRUE)</f>
        <v>Housing Counseling Program</v>
      </c>
      <c r="E319" t="s">
        <v>235</v>
      </c>
      <c r="F319">
        <v>445412</v>
      </c>
      <c r="G319">
        <v>13</v>
      </c>
      <c r="H319" t="s">
        <v>218</v>
      </c>
      <c r="I319" s="48">
        <v>43735</v>
      </c>
      <c r="J319" s="48">
        <v>43735.503587963001</v>
      </c>
      <c r="K319" s="163">
        <v>43736</v>
      </c>
      <c r="L319" s="48"/>
      <c r="M319" s="49">
        <v>0</v>
      </c>
      <c r="N319" s="49">
        <v>0</v>
      </c>
      <c r="O319" s="49">
        <v>80.61</v>
      </c>
      <c r="P319" s="49">
        <v>80.61</v>
      </c>
    </row>
    <row r="320" spans="2:16" hidden="1">
      <c r="B320" t="s">
        <v>228</v>
      </c>
      <c r="C320" t="s">
        <v>125</v>
      </c>
      <c r="D320" t="str">
        <f>VLOOKUP(Drawdown_Report[[#This Row],[Activity Number]],'Activity Info.'!$A$2:$B$26,2,TRUE)</f>
        <v>Housing Counseling Program</v>
      </c>
      <c r="E320" t="s">
        <v>235</v>
      </c>
      <c r="F320">
        <v>446816</v>
      </c>
      <c r="G320">
        <v>11</v>
      </c>
      <c r="H320" t="s">
        <v>218</v>
      </c>
      <c r="I320" s="48">
        <v>43739</v>
      </c>
      <c r="J320" s="48">
        <v>43739.751412037003</v>
      </c>
      <c r="K320" s="163">
        <v>43740</v>
      </c>
      <c r="L320" s="48"/>
      <c r="M320" s="49">
        <v>0</v>
      </c>
      <c r="N320" s="49">
        <v>0</v>
      </c>
      <c r="O320" s="49">
        <v>320.24</v>
      </c>
      <c r="P320" s="49">
        <v>320.24</v>
      </c>
    </row>
    <row r="321" spans="2:16" hidden="1">
      <c r="B321" t="s">
        <v>228</v>
      </c>
      <c r="C321" t="s">
        <v>125</v>
      </c>
      <c r="D321" t="str">
        <f>VLOOKUP(Drawdown_Report[[#This Row],[Activity Number]],'Activity Info.'!$A$2:$B$26,2,TRUE)</f>
        <v>Housing Counseling Program</v>
      </c>
      <c r="E321" t="s">
        <v>235</v>
      </c>
      <c r="F321">
        <v>447860</v>
      </c>
      <c r="G321">
        <v>11</v>
      </c>
      <c r="H321" t="s">
        <v>218</v>
      </c>
      <c r="I321" s="48">
        <v>43749</v>
      </c>
      <c r="J321" s="48">
        <v>43749.738067129598</v>
      </c>
      <c r="K321" s="163">
        <v>43750</v>
      </c>
      <c r="L321" s="48"/>
      <c r="M321" s="49">
        <v>0</v>
      </c>
      <c r="N321" s="49">
        <v>0</v>
      </c>
      <c r="O321" s="49">
        <v>1118.43</v>
      </c>
      <c r="P321" s="49">
        <v>1118.43</v>
      </c>
    </row>
    <row r="322" spans="2:16" hidden="1">
      <c r="B322" t="s">
        <v>228</v>
      </c>
      <c r="C322" t="s">
        <v>125</v>
      </c>
      <c r="D322" t="str">
        <f>VLOOKUP(Drawdown_Report[[#This Row],[Activity Number]],'Activity Info.'!$A$2:$B$26,2,TRUE)</f>
        <v>Housing Counseling Program</v>
      </c>
      <c r="E322" t="s">
        <v>235</v>
      </c>
      <c r="F322">
        <v>450265</v>
      </c>
      <c r="G322">
        <v>11</v>
      </c>
      <c r="H322" t="s">
        <v>218</v>
      </c>
      <c r="I322" s="48">
        <v>43762</v>
      </c>
      <c r="J322" s="48">
        <v>43762.676157407397</v>
      </c>
      <c r="K322" s="163">
        <v>43763</v>
      </c>
      <c r="L322" s="48"/>
      <c r="M322" s="49">
        <v>0</v>
      </c>
      <c r="N322" s="49">
        <v>0</v>
      </c>
      <c r="O322" s="49">
        <v>640.21</v>
      </c>
      <c r="P322" s="49">
        <v>640.21</v>
      </c>
    </row>
    <row r="323" spans="2:16" hidden="1">
      <c r="B323" t="s">
        <v>228</v>
      </c>
      <c r="C323" t="s">
        <v>125</v>
      </c>
      <c r="D323" t="str">
        <f>VLOOKUP(Drawdown_Report[[#This Row],[Activity Number]],'Activity Info.'!$A$2:$B$26,2,TRUE)</f>
        <v>Housing Counseling Program</v>
      </c>
      <c r="E323" t="s">
        <v>235</v>
      </c>
      <c r="F323">
        <v>450534</v>
      </c>
      <c r="G323">
        <v>12</v>
      </c>
      <c r="H323" t="s">
        <v>218</v>
      </c>
      <c r="I323" s="48">
        <v>43766</v>
      </c>
      <c r="J323" s="48">
        <v>43766.720046296301</v>
      </c>
      <c r="K323" s="163">
        <v>43767</v>
      </c>
      <c r="L323" s="48"/>
      <c r="M323" s="49">
        <v>0</v>
      </c>
      <c r="N323" s="49">
        <v>0</v>
      </c>
      <c r="O323" s="49">
        <v>39.83</v>
      </c>
      <c r="P323" s="49">
        <v>39.83</v>
      </c>
    </row>
    <row r="324" spans="2:16" hidden="1">
      <c r="B324" t="s">
        <v>228</v>
      </c>
      <c r="C324" t="s">
        <v>125</v>
      </c>
      <c r="D324" t="str">
        <f>VLOOKUP(Drawdown_Report[[#This Row],[Activity Number]],'Activity Info.'!$A$2:$B$26,2,TRUE)</f>
        <v>Housing Counseling Program</v>
      </c>
      <c r="E324" t="s">
        <v>235</v>
      </c>
      <c r="F324">
        <v>452655</v>
      </c>
      <c r="G324">
        <v>12</v>
      </c>
      <c r="H324" t="s">
        <v>218</v>
      </c>
      <c r="I324" s="48">
        <v>43777</v>
      </c>
      <c r="J324" s="48">
        <v>43777.625127314801</v>
      </c>
      <c r="K324" s="163">
        <v>43778</v>
      </c>
      <c r="L324" s="48"/>
      <c r="M324" s="49">
        <v>0</v>
      </c>
      <c r="N324" s="49">
        <v>0</v>
      </c>
      <c r="O324" s="49">
        <v>49.88</v>
      </c>
      <c r="P324" s="49">
        <v>49.88</v>
      </c>
    </row>
    <row r="325" spans="2:16" hidden="1">
      <c r="B325" t="s">
        <v>228</v>
      </c>
      <c r="C325" t="s">
        <v>125</v>
      </c>
      <c r="D325" t="str">
        <f>VLOOKUP(Drawdown_Report[[#This Row],[Activity Number]],'Activity Info.'!$A$2:$B$26,2,TRUE)</f>
        <v>Housing Counseling Program</v>
      </c>
      <c r="E325" t="s">
        <v>235</v>
      </c>
      <c r="F325">
        <v>455336</v>
      </c>
      <c r="G325">
        <v>11</v>
      </c>
      <c r="H325" t="s">
        <v>218</v>
      </c>
      <c r="I325" s="48">
        <v>43791</v>
      </c>
      <c r="J325" s="48">
        <v>43791.829212962999</v>
      </c>
      <c r="K325" s="163">
        <v>43792</v>
      </c>
      <c r="L325" s="48"/>
      <c r="M325" s="49">
        <v>0</v>
      </c>
      <c r="N325" s="49">
        <v>0</v>
      </c>
      <c r="O325" s="49">
        <v>811.21</v>
      </c>
      <c r="P325" s="49">
        <v>811.21</v>
      </c>
    </row>
    <row r="326" spans="2:16" hidden="1">
      <c r="B326" t="s">
        <v>228</v>
      </c>
      <c r="C326" t="s">
        <v>125</v>
      </c>
      <c r="D326" t="str">
        <f>VLOOKUP(Drawdown_Report[[#This Row],[Activity Number]],'Activity Info.'!$A$2:$B$26,2,TRUE)</f>
        <v>Housing Counseling Program</v>
      </c>
      <c r="E326" t="s">
        <v>235</v>
      </c>
      <c r="F326">
        <v>455726</v>
      </c>
      <c r="G326">
        <v>3</v>
      </c>
      <c r="H326" t="s">
        <v>218</v>
      </c>
      <c r="I326" s="48">
        <v>43795</v>
      </c>
      <c r="J326" s="48">
        <v>43795.6330787037</v>
      </c>
      <c r="K326" s="163">
        <v>43796</v>
      </c>
      <c r="L326" s="48"/>
      <c r="M326" s="49">
        <v>0</v>
      </c>
      <c r="N326" s="49">
        <v>0</v>
      </c>
      <c r="O326" s="49">
        <v>835.61</v>
      </c>
      <c r="P326" s="49">
        <v>835.61</v>
      </c>
    </row>
    <row r="327" spans="2:16" hidden="1">
      <c r="B327" t="s">
        <v>228</v>
      </c>
      <c r="C327" t="s">
        <v>125</v>
      </c>
      <c r="D327" t="str">
        <f>VLOOKUP(Drawdown_Report[[#This Row],[Activity Number]],'Activity Info.'!$A$2:$B$26,2,TRUE)</f>
        <v>Housing Counseling Program</v>
      </c>
      <c r="E327" t="s">
        <v>235</v>
      </c>
      <c r="F327">
        <v>458614</v>
      </c>
      <c r="G327">
        <v>12</v>
      </c>
      <c r="H327" t="s">
        <v>218</v>
      </c>
      <c r="I327" s="48">
        <v>43818</v>
      </c>
      <c r="J327" s="48">
        <v>43818.707905092597</v>
      </c>
      <c r="K327" s="163">
        <v>43819</v>
      </c>
      <c r="L327" s="48"/>
      <c r="M327" s="49">
        <v>0</v>
      </c>
      <c r="N327" s="49">
        <v>0</v>
      </c>
      <c r="O327" s="49">
        <v>221.75</v>
      </c>
      <c r="P327" s="49">
        <v>221.75</v>
      </c>
    </row>
    <row r="328" spans="2:16" hidden="1">
      <c r="B328" t="s">
        <v>228</v>
      </c>
      <c r="C328" t="s">
        <v>125</v>
      </c>
      <c r="D328" t="str">
        <f>VLOOKUP(Drawdown_Report[[#This Row],[Activity Number]],'Activity Info.'!$A$2:$B$26,2,TRUE)</f>
        <v>Housing Counseling Program</v>
      </c>
      <c r="E328" t="s">
        <v>235</v>
      </c>
      <c r="F328">
        <v>458935</v>
      </c>
      <c r="G328">
        <v>4</v>
      </c>
      <c r="H328" t="s">
        <v>218</v>
      </c>
      <c r="I328" s="48">
        <v>43822</v>
      </c>
      <c r="J328" s="48">
        <v>43822.718182870398</v>
      </c>
      <c r="K328" s="163">
        <v>43823</v>
      </c>
      <c r="L328" s="48"/>
      <c r="M328" s="49">
        <v>0</v>
      </c>
      <c r="N328" s="49">
        <v>0</v>
      </c>
      <c r="O328" s="49">
        <v>30.08</v>
      </c>
      <c r="P328" s="49">
        <v>30.08</v>
      </c>
    </row>
    <row r="329" spans="2:16" hidden="1">
      <c r="B329" t="s">
        <v>228</v>
      </c>
      <c r="C329" t="s">
        <v>125</v>
      </c>
      <c r="D329" t="str">
        <f>VLOOKUP(Drawdown_Report[[#This Row],[Activity Number]],'Activity Info.'!$A$2:$B$26,2,TRUE)</f>
        <v>Housing Counseling Program</v>
      </c>
      <c r="E329" t="s">
        <v>235</v>
      </c>
      <c r="F329">
        <v>461273</v>
      </c>
      <c r="G329">
        <v>16</v>
      </c>
      <c r="H329" t="s">
        <v>218</v>
      </c>
      <c r="I329" s="48">
        <v>43844</v>
      </c>
      <c r="J329" s="48">
        <v>43844.702442129601</v>
      </c>
      <c r="K329" s="163">
        <v>43845</v>
      </c>
      <c r="L329" s="48"/>
      <c r="M329" s="49">
        <v>0</v>
      </c>
      <c r="N329" s="49">
        <v>0</v>
      </c>
      <c r="O329" s="49">
        <v>808.91</v>
      </c>
      <c r="P329" s="49">
        <v>808.91</v>
      </c>
    </row>
    <row r="330" spans="2:16" hidden="1">
      <c r="B330" t="s">
        <v>228</v>
      </c>
      <c r="C330" t="s">
        <v>125</v>
      </c>
      <c r="D330" t="str">
        <f>VLOOKUP(Drawdown_Report[[#This Row],[Activity Number]],'Activity Info.'!$A$2:$B$26,2,TRUE)</f>
        <v>Housing Counseling Program</v>
      </c>
      <c r="E330" t="s">
        <v>235</v>
      </c>
      <c r="F330">
        <v>462339</v>
      </c>
      <c r="G330">
        <v>3</v>
      </c>
      <c r="H330" t="s">
        <v>218</v>
      </c>
      <c r="I330" s="48">
        <v>43852</v>
      </c>
      <c r="J330" s="48">
        <v>43852.694780092599</v>
      </c>
      <c r="K330" s="163">
        <v>43853</v>
      </c>
      <c r="L330" s="48"/>
      <c r="M330" s="49">
        <v>0</v>
      </c>
      <c r="N330" s="49">
        <v>0</v>
      </c>
      <c r="O330" s="49">
        <v>3902.06</v>
      </c>
      <c r="P330" s="49">
        <v>3902.06</v>
      </c>
    </row>
    <row r="331" spans="2:16" hidden="1">
      <c r="B331" t="s">
        <v>228</v>
      </c>
      <c r="C331" t="s">
        <v>125</v>
      </c>
      <c r="D331" t="str">
        <f>VLOOKUP(Drawdown_Report[[#This Row],[Activity Number]],'Activity Info.'!$A$2:$B$26,2,TRUE)</f>
        <v>Housing Counseling Program</v>
      </c>
      <c r="E331" t="s">
        <v>235</v>
      </c>
      <c r="F331">
        <v>462477</v>
      </c>
      <c r="G331">
        <v>1</v>
      </c>
      <c r="H331" t="s">
        <v>218</v>
      </c>
      <c r="I331" s="48">
        <v>43853</v>
      </c>
      <c r="J331" s="48">
        <v>43853.688923611102</v>
      </c>
      <c r="K331" s="163">
        <v>43854</v>
      </c>
      <c r="L331" s="48"/>
      <c r="M331" s="49">
        <v>0</v>
      </c>
      <c r="N331" s="49">
        <v>0</v>
      </c>
      <c r="O331" s="49">
        <v>27620.06</v>
      </c>
      <c r="P331" s="49">
        <v>27620.06</v>
      </c>
    </row>
    <row r="332" spans="2:16" hidden="1">
      <c r="B332" t="s">
        <v>228</v>
      </c>
      <c r="C332" t="s">
        <v>125</v>
      </c>
      <c r="D332" t="str">
        <f>VLOOKUP(Drawdown_Report[[#This Row],[Activity Number]],'Activity Info.'!$A$2:$B$26,2,TRUE)</f>
        <v>Housing Counseling Program</v>
      </c>
      <c r="E332" t="s">
        <v>235</v>
      </c>
      <c r="F332">
        <v>463140</v>
      </c>
      <c r="G332">
        <v>2</v>
      </c>
      <c r="H332" t="s">
        <v>218</v>
      </c>
      <c r="I332" s="48">
        <v>43858</v>
      </c>
      <c r="J332" s="48">
        <v>43858.675682870402</v>
      </c>
      <c r="K332" s="163">
        <v>43859</v>
      </c>
      <c r="L332" s="48"/>
      <c r="M332" s="49">
        <v>0</v>
      </c>
      <c r="N332" s="49">
        <v>0</v>
      </c>
      <c r="O332" s="49">
        <v>9058.34</v>
      </c>
      <c r="P332" s="49">
        <v>9058.34</v>
      </c>
    </row>
    <row r="333" spans="2:16" hidden="1">
      <c r="B333" t="s">
        <v>228</v>
      </c>
      <c r="C333" t="s">
        <v>125</v>
      </c>
      <c r="D333" t="str">
        <f>VLOOKUP(Drawdown_Report[[#This Row],[Activity Number]],'Activity Info.'!$A$2:$B$26,2,TRUE)</f>
        <v>Housing Counseling Program</v>
      </c>
      <c r="E333" t="s">
        <v>235</v>
      </c>
      <c r="F333">
        <v>463944</v>
      </c>
      <c r="G333">
        <v>14</v>
      </c>
      <c r="H333" t="s">
        <v>218</v>
      </c>
      <c r="I333" s="48">
        <v>43864</v>
      </c>
      <c r="J333" s="48">
        <v>43864.660844907397</v>
      </c>
      <c r="K333" s="163">
        <v>43865</v>
      </c>
      <c r="L333" s="48"/>
      <c r="M333" s="49">
        <v>0</v>
      </c>
      <c r="N333" s="49">
        <v>0</v>
      </c>
      <c r="O333" s="49">
        <v>1430.74</v>
      </c>
      <c r="P333" s="49">
        <v>1430.74</v>
      </c>
    </row>
    <row r="334" spans="2:16" hidden="1">
      <c r="B334" t="s">
        <v>228</v>
      </c>
      <c r="C334" t="s">
        <v>125</v>
      </c>
      <c r="D334" t="str">
        <f>VLOOKUP(Drawdown_Report[[#This Row],[Activity Number]],'Activity Info.'!$A$2:$B$26,2,TRUE)</f>
        <v>Housing Counseling Program</v>
      </c>
      <c r="E334" t="s">
        <v>235</v>
      </c>
      <c r="F334">
        <v>464157</v>
      </c>
      <c r="G334">
        <v>14</v>
      </c>
      <c r="H334" t="s">
        <v>218</v>
      </c>
      <c r="I334" s="48">
        <v>43866</v>
      </c>
      <c r="J334" s="48">
        <v>43866.704131944403</v>
      </c>
      <c r="K334" s="163">
        <v>43867</v>
      </c>
      <c r="L334" s="48"/>
      <c r="M334" s="49">
        <v>0</v>
      </c>
      <c r="N334" s="49">
        <v>0</v>
      </c>
      <c r="O334" s="49">
        <v>7733.93</v>
      </c>
      <c r="P334" s="49">
        <v>7733.93</v>
      </c>
    </row>
    <row r="335" spans="2:16" hidden="1">
      <c r="B335" t="s">
        <v>228</v>
      </c>
      <c r="C335" t="s">
        <v>125</v>
      </c>
      <c r="D335" t="str">
        <f>VLOOKUP(Drawdown_Report[[#This Row],[Activity Number]],'Activity Info.'!$A$2:$B$26,2,TRUE)</f>
        <v>Housing Counseling Program</v>
      </c>
      <c r="E335" t="s">
        <v>235</v>
      </c>
      <c r="F335">
        <v>464350</v>
      </c>
      <c r="G335">
        <v>1</v>
      </c>
      <c r="H335" t="s">
        <v>218</v>
      </c>
      <c r="I335" s="48">
        <v>43868</v>
      </c>
      <c r="J335" s="48">
        <v>43868.620069444398</v>
      </c>
      <c r="K335" s="163">
        <v>43869</v>
      </c>
      <c r="L335" s="48"/>
      <c r="M335" s="49">
        <v>0</v>
      </c>
      <c r="N335" s="49">
        <v>0</v>
      </c>
      <c r="O335" s="49">
        <v>3589.56</v>
      </c>
      <c r="P335" s="49">
        <v>3589.56</v>
      </c>
    </row>
    <row r="336" spans="2:16" hidden="1">
      <c r="B336" t="s">
        <v>228</v>
      </c>
      <c r="C336" t="s">
        <v>125</v>
      </c>
      <c r="D336" t="str">
        <f>VLOOKUP(Drawdown_Report[[#This Row],[Activity Number]],'Activity Info.'!$A$2:$B$26,2,TRUE)</f>
        <v>Housing Counseling Program</v>
      </c>
      <c r="E336" t="s">
        <v>235</v>
      </c>
      <c r="F336">
        <v>464484</v>
      </c>
      <c r="G336">
        <v>4</v>
      </c>
      <c r="H336" t="s">
        <v>218</v>
      </c>
      <c r="I336" s="48">
        <v>43871</v>
      </c>
      <c r="J336" s="48">
        <v>43871.702118055597</v>
      </c>
      <c r="K336" s="163">
        <v>43872</v>
      </c>
      <c r="L336" s="48"/>
      <c r="M336" s="49">
        <v>0</v>
      </c>
      <c r="N336" s="49">
        <v>0</v>
      </c>
      <c r="O336" s="49">
        <v>1198.04</v>
      </c>
      <c r="P336" s="49">
        <v>1198.04</v>
      </c>
    </row>
    <row r="337" spans="2:16" hidden="1">
      <c r="B337" t="s">
        <v>228</v>
      </c>
      <c r="C337" t="s">
        <v>125</v>
      </c>
      <c r="D337" t="str">
        <f>VLOOKUP(Drawdown_Report[[#This Row],[Activity Number]],'Activity Info.'!$A$2:$B$26,2,TRUE)</f>
        <v>Housing Counseling Program</v>
      </c>
      <c r="E337" t="s">
        <v>235</v>
      </c>
      <c r="F337">
        <v>464774</v>
      </c>
      <c r="G337">
        <v>3</v>
      </c>
      <c r="H337" t="s">
        <v>218</v>
      </c>
      <c r="I337" s="48">
        <v>43873</v>
      </c>
      <c r="J337" s="48">
        <v>43873.871388888903</v>
      </c>
      <c r="K337" s="163">
        <v>43874</v>
      </c>
      <c r="L337" s="48"/>
      <c r="M337" s="49">
        <v>0</v>
      </c>
      <c r="N337" s="49">
        <v>0</v>
      </c>
      <c r="O337" s="49">
        <v>17261.82</v>
      </c>
      <c r="P337" s="49">
        <v>17261.82</v>
      </c>
    </row>
    <row r="338" spans="2:16" hidden="1">
      <c r="B338" t="s">
        <v>228</v>
      </c>
      <c r="C338" t="s">
        <v>125</v>
      </c>
      <c r="D338" t="str">
        <f>VLOOKUP(Drawdown_Report[[#This Row],[Activity Number]],'Activity Info.'!$A$2:$B$26,2,TRUE)</f>
        <v>Housing Counseling Program</v>
      </c>
      <c r="E338" t="s">
        <v>235</v>
      </c>
      <c r="F338">
        <v>465038</v>
      </c>
      <c r="G338">
        <v>3</v>
      </c>
      <c r="H338" t="s">
        <v>218</v>
      </c>
      <c r="I338" s="48">
        <v>43875</v>
      </c>
      <c r="J338" s="48">
        <v>43875.688738425903</v>
      </c>
      <c r="K338" s="163">
        <v>43876</v>
      </c>
      <c r="L338" s="48"/>
      <c r="M338" s="49">
        <v>0</v>
      </c>
      <c r="N338" s="49">
        <v>0</v>
      </c>
      <c r="O338" s="49">
        <v>6121.9</v>
      </c>
      <c r="P338" s="49">
        <v>6121.9</v>
      </c>
    </row>
    <row r="339" spans="2:16" hidden="1">
      <c r="B339" t="s">
        <v>228</v>
      </c>
      <c r="C339" t="s">
        <v>125</v>
      </c>
      <c r="D339" t="str">
        <f>VLOOKUP(Drawdown_Report[[#This Row],[Activity Number]],'Activity Info.'!$A$2:$B$26,2,TRUE)</f>
        <v>Housing Counseling Program</v>
      </c>
      <c r="E339" t="s">
        <v>235</v>
      </c>
      <c r="F339">
        <v>466155</v>
      </c>
      <c r="G339">
        <v>4</v>
      </c>
      <c r="H339" t="s">
        <v>218</v>
      </c>
      <c r="I339" s="48">
        <v>43888</v>
      </c>
      <c r="J339" s="48">
        <v>43888.708379629599</v>
      </c>
      <c r="K339" s="163">
        <v>43889</v>
      </c>
      <c r="L339" s="48"/>
      <c r="M339" s="49">
        <v>0</v>
      </c>
      <c r="N339" s="49">
        <v>0</v>
      </c>
      <c r="O339" s="49">
        <v>1516.04</v>
      </c>
      <c r="P339" s="49">
        <v>1516.04</v>
      </c>
    </row>
    <row r="340" spans="2:16" hidden="1">
      <c r="B340" t="s">
        <v>228</v>
      </c>
      <c r="C340" t="s">
        <v>125</v>
      </c>
      <c r="D340" t="str">
        <f>VLOOKUP(Drawdown_Report[[#This Row],[Activity Number]],'Activity Info.'!$A$2:$B$26,2,TRUE)</f>
        <v>Housing Counseling Program</v>
      </c>
      <c r="E340" t="s">
        <v>235</v>
      </c>
      <c r="F340">
        <v>468151</v>
      </c>
      <c r="G340">
        <v>1</v>
      </c>
      <c r="H340" t="s">
        <v>218</v>
      </c>
      <c r="I340" s="48">
        <v>43902</v>
      </c>
      <c r="J340" s="48">
        <v>43902.718067129601</v>
      </c>
      <c r="K340" s="163">
        <v>43903</v>
      </c>
      <c r="L340" s="48"/>
      <c r="M340" s="49">
        <v>0</v>
      </c>
      <c r="N340" s="49">
        <v>0</v>
      </c>
      <c r="O340" s="49">
        <v>19659.62</v>
      </c>
      <c r="P340" s="49">
        <v>19659.62</v>
      </c>
    </row>
    <row r="341" spans="2:16" hidden="1">
      <c r="B341" t="s">
        <v>228</v>
      </c>
      <c r="C341" t="s">
        <v>125</v>
      </c>
      <c r="D341" t="str">
        <f>VLOOKUP(Drawdown_Report[[#This Row],[Activity Number]],'Activity Info.'!$A$2:$B$26,2,TRUE)</f>
        <v>Housing Counseling Program</v>
      </c>
      <c r="E341" t="s">
        <v>235</v>
      </c>
      <c r="F341">
        <v>470280</v>
      </c>
      <c r="G341">
        <v>4</v>
      </c>
      <c r="H341" t="s">
        <v>218</v>
      </c>
      <c r="I341" s="48">
        <v>43924</v>
      </c>
      <c r="J341" s="48">
        <v>43924.779374999998</v>
      </c>
      <c r="K341" s="163">
        <v>43925</v>
      </c>
      <c r="L341" s="48"/>
      <c r="M341" s="49">
        <v>0</v>
      </c>
      <c r="N341" s="49">
        <v>0</v>
      </c>
      <c r="O341" s="49">
        <v>1582.53</v>
      </c>
      <c r="P341" s="49">
        <v>1582.53</v>
      </c>
    </row>
    <row r="342" spans="2:16" hidden="1">
      <c r="B342" t="s">
        <v>228</v>
      </c>
      <c r="C342" t="s">
        <v>125</v>
      </c>
      <c r="D342" t="str">
        <f>VLOOKUP(Drawdown_Report[[#This Row],[Activity Number]],'Activity Info.'!$A$2:$B$26,2,TRUE)</f>
        <v>CDBG-DR Gap to Low Income Housing Tax Credits (LIHTC)</v>
      </c>
      <c r="E342" t="s">
        <v>236</v>
      </c>
      <c r="F342">
        <v>418790</v>
      </c>
      <c r="G342">
        <v>10</v>
      </c>
      <c r="H342" t="s">
        <v>218</v>
      </c>
      <c r="I342" s="48">
        <v>43504</v>
      </c>
      <c r="J342" s="48">
        <v>43504.885185185201</v>
      </c>
      <c r="K342" s="163">
        <v>43508</v>
      </c>
      <c r="L342" s="48"/>
      <c r="M342" s="49">
        <v>0</v>
      </c>
      <c r="N342" s="49">
        <v>0</v>
      </c>
      <c r="O342" s="49">
        <v>578.53</v>
      </c>
      <c r="P342" s="49">
        <v>578.53</v>
      </c>
    </row>
    <row r="343" spans="2:16" hidden="1">
      <c r="B343" t="s">
        <v>228</v>
      </c>
      <c r="C343" t="s">
        <v>125</v>
      </c>
      <c r="D343" t="str">
        <f>VLOOKUP(Drawdown_Report[[#This Row],[Activity Number]],'Activity Info.'!$A$2:$B$26,2,TRUE)</f>
        <v>CDBG-DR Gap to Low Income Housing Tax Credits (LIHTC)</v>
      </c>
      <c r="E343" t="s">
        <v>236</v>
      </c>
      <c r="F343">
        <v>428728</v>
      </c>
      <c r="G343">
        <v>14</v>
      </c>
      <c r="H343" t="s">
        <v>218</v>
      </c>
      <c r="I343" s="48">
        <v>43581</v>
      </c>
      <c r="J343" s="48">
        <v>43581.528726851902</v>
      </c>
      <c r="K343" s="163">
        <v>43582</v>
      </c>
      <c r="L343" s="48"/>
      <c r="M343" s="49">
        <v>0</v>
      </c>
      <c r="N343" s="49">
        <v>0</v>
      </c>
      <c r="O343" s="49">
        <v>33.82</v>
      </c>
      <c r="P343" s="49">
        <v>33.82</v>
      </c>
    </row>
    <row r="344" spans="2:16" hidden="1">
      <c r="B344" t="s">
        <v>228</v>
      </c>
      <c r="C344" t="s">
        <v>125</v>
      </c>
      <c r="D344" t="str">
        <f>VLOOKUP(Drawdown_Report[[#This Row],[Activity Number]],'Activity Info.'!$A$2:$B$26,2,TRUE)</f>
        <v>CDBG-DR Gap to Low Income Housing Tax Credits (LIHTC)</v>
      </c>
      <c r="E344" t="s">
        <v>236</v>
      </c>
      <c r="F344">
        <v>429219</v>
      </c>
      <c r="G344">
        <v>6</v>
      </c>
      <c r="H344" t="s">
        <v>218</v>
      </c>
      <c r="I344" s="48">
        <v>43585</v>
      </c>
      <c r="J344" s="48">
        <v>43585.699351851901</v>
      </c>
      <c r="K344" s="163">
        <v>43586</v>
      </c>
      <c r="L344" s="48"/>
      <c r="M344" s="49">
        <v>0</v>
      </c>
      <c r="N344" s="49">
        <v>0</v>
      </c>
      <c r="O344" s="49">
        <v>168.25</v>
      </c>
      <c r="P344" s="49">
        <v>168.25</v>
      </c>
    </row>
    <row r="345" spans="2:16" hidden="1">
      <c r="B345" t="s">
        <v>228</v>
      </c>
      <c r="C345" t="s">
        <v>125</v>
      </c>
      <c r="D345" t="str">
        <f>VLOOKUP(Drawdown_Report[[#This Row],[Activity Number]],'Activity Info.'!$A$2:$B$26,2,TRUE)</f>
        <v>CDBG-DR Gap to Low Income Housing Tax Credits (LIHTC)</v>
      </c>
      <c r="E345" t="s">
        <v>236</v>
      </c>
      <c r="F345">
        <v>429398</v>
      </c>
      <c r="G345">
        <v>7</v>
      </c>
      <c r="H345" t="s">
        <v>218</v>
      </c>
      <c r="I345" s="48">
        <v>43586</v>
      </c>
      <c r="J345" s="48">
        <v>43586.651770833298</v>
      </c>
      <c r="K345" s="163">
        <v>43587</v>
      </c>
      <c r="L345" s="48"/>
      <c r="M345" s="49">
        <v>0</v>
      </c>
      <c r="N345" s="49">
        <v>0</v>
      </c>
      <c r="O345" s="49">
        <v>449.23</v>
      </c>
      <c r="P345" s="49">
        <v>449.23</v>
      </c>
    </row>
    <row r="346" spans="2:16" hidden="1">
      <c r="B346" t="s">
        <v>228</v>
      </c>
      <c r="C346" t="s">
        <v>125</v>
      </c>
      <c r="D346" t="str">
        <f>VLOOKUP(Drawdown_Report[[#This Row],[Activity Number]],'Activity Info.'!$A$2:$B$26,2,TRUE)</f>
        <v>CDBG-DR Gap to Low Income Housing Tax Credits (LIHTC)</v>
      </c>
      <c r="E346" t="s">
        <v>236</v>
      </c>
      <c r="F346">
        <v>433993</v>
      </c>
      <c r="G346">
        <v>4</v>
      </c>
      <c r="H346" t="s">
        <v>218</v>
      </c>
      <c r="I346" s="48">
        <v>43626</v>
      </c>
      <c r="J346" s="48">
        <v>43626.607777777797</v>
      </c>
      <c r="K346" s="163">
        <v>43627</v>
      </c>
      <c r="L346" s="48"/>
      <c r="M346" s="49">
        <v>0</v>
      </c>
      <c r="N346" s="49">
        <v>0</v>
      </c>
      <c r="O346" s="49">
        <v>36.9</v>
      </c>
      <c r="P346" s="49">
        <v>36.9</v>
      </c>
    </row>
    <row r="347" spans="2:16" hidden="1">
      <c r="B347" t="s">
        <v>228</v>
      </c>
      <c r="C347" t="s">
        <v>125</v>
      </c>
      <c r="D347" t="str">
        <f>VLOOKUP(Drawdown_Report[[#This Row],[Activity Number]],'Activity Info.'!$A$2:$B$26,2,TRUE)</f>
        <v>CDBG-DR Gap to Low Income Housing Tax Credits (LIHTC)</v>
      </c>
      <c r="E347" t="s">
        <v>236</v>
      </c>
      <c r="F347">
        <v>434495</v>
      </c>
      <c r="G347">
        <v>4</v>
      </c>
      <c r="H347" t="s">
        <v>218</v>
      </c>
      <c r="I347" s="48">
        <v>43629</v>
      </c>
      <c r="J347" s="48">
        <v>43629.454189814802</v>
      </c>
      <c r="K347" s="163">
        <v>43630</v>
      </c>
      <c r="L347" s="48"/>
      <c r="M347" s="49">
        <v>0</v>
      </c>
      <c r="N347" s="49">
        <v>0</v>
      </c>
      <c r="O347" s="49">
        <v>83.45</v>
      </c>
      <c r="P347" s="49">
        <v>83.45</v>
      </c>
    </row>
    <row r="348" spans="2:16" hidden="1">
      <c r="B348" t="s">
        <v>228</v>
      </c>
      <c r="C348" t="s">
        <v>125</v>
      </c>
      <c r="D348" t="str">
        <f>VLOOKUP(Drawdown_Report[[#This Row],[Activity Number]],'Activity Info.'!$A$2:$B$26,2,TRUE)</f>
        <v>CDBG-DR Gap to Low Income Housing Tax Credits (LIHTC)</v>
      </c>
      <c r="E348" t="s">
        <v>236</v>
      </c>
      <c r="F348">
        <v>436412</v>
      </c>
      <c r="G348">
        <v>18</v>
      </c>
      <c r="H348" t="s">
        <v>218</v>
      </c>
      <c r="I348" s="48">
        <v>43647</v>
      </c>
      <c r="J348" s="48">
        <v>43647.3992476852</v>
      </c>
      <c r="K348" s="163">
        <v>43648</v>
      </c>
      <c r="L348" s="48"/>
      <c r="M348" s="49">
        <v>0</v>
      </c>
      <c r="N348" s="49">
        <v>0</v>
      </c>
      <c r="O348" s="49">
        <v>3158.65</v>
      </c>
      <c r="P348" s="49">
        <v>3158.65</v>
      </c>
    </row>
    <row r="349" spans="2:16" hidden="1">
      <c r="B349" t="s">
        <v>228</v>
      </c>
      <c r="C349" t="s">
        <v>125</v>
      </c>
      <c r="D349" t="str">
        <f>VLOOKUP(Drawdown_Report[[#This Row],[Activity Number]],'Activity Info.'!$A$2:$B$26,2,TRUE)</f>
        <v>CDBG-DR Gap to Low Income Housing Tax Credits (LIHTC)</v>
      </c>
      <c r="E349" t="s">
        <v>236</v>
      </c>
      <c r="F349">
        <v>437033</v>
      </c>
      <c r="G349">
        <v>18</v>
      </c>
      <c r="H349" t="s">
        <v>218</v>
      </c>
      <c r="I349" s="48">
        <v>43654</v>
      </c>
      <c r="J349" s="48">
        <v>43654.425671296303</v>
      </c>
      <c r="K349" s="163">
        <v>43655</v>
      </c>
      <c r="L349" s="48"/>
      <c r="M349" s="49">
        <v>0</v>
      </c>
      <c r="N349" s="49">
        <v>0</v>
      </c>
      <c r="O349" s="49">
        <v>1709.32</v>
      </c>
      <c r="P349" s="49">
        <v>1709.32</v>
      </c>
    </row>
    <row r="350" spans="2:16" hidden="1">
      <c r="B350" t="s">
        <v>228</v>
      </c>
      <c r="C350" t="s">
        <v>125</v>
      </c>
      <c r="D350" t="str">
        <f>VLOOKUP(Drawdown_Report[[#This Row],[Activity Number]],'Activity Info.'!$A$2:$B$26,2,TRUE)</f>
        <v>CDBG-DR Gap to Low Income Housing Tax Credits (LIHTC)</v>
      </c>
      <c r="E350" t="s">
        <v>236</v>
      </c>
      <c r="F350">
        <v>439735</v>
      </c>
      <c r="G350">
        <v>20</v>
      </c>
      <c r="H350" t="s">
        <v>218</v>
      </c>
      <c r="I350" s="48">
        <v>43675</v>
      </c>
      <c r="J350" s="48">
        <v>43675.479143518503</v>
      </c>
      <c r="K350" s="163">
        <v>43676</v>
      </c>
      <c r="L350" s="48"/>
      <c r="M350" s="49">
        <v>0</v>
      </c>
      <c r="N350" s="49">
        <v>0</v>
      </c>
      <c r="O350" s="49">
        <v>1258.29</v>
      </c>
      <c r="P350" s="49">
        <v>1258.29</v>
      </c>
    </row>
    <row r="351" spans="2:16" hidden="1">
      <c r="B351" t="s">
        <v>228</v>
      </c>
      <c r="C351" t="s">
        <v>125</v>
      </c>
      <c r="D351" t="str">
        <f>VLOOKUP(Drawdown_Report[[#This Row],[Activity Number]],'Activity Info.'!$A$2:$B$26,2,TRUE)</f>
        <v>CDBG-DR Gap to Low Income Housing Tax Credits (LIHTC)</v>
      </c>
      <c r="E351" t="s">
        <v>236</v>
      </c>
      <c r="F351">
        <v>444532</v>
      </c>
      <c r="G351">
        <v>19</v>
      </c>
      <c r="H351" t="s">
        <v>218</v>
      </c>
      <c r="I351" s="48">
        <v>43728</v>
      </c>
      <c r="J351" s="48">
        <v>43728.612870370402</v>
      </c>
      <c r="K351" s="163">
        <v>43729</v>
      </c>
      <c r="L351" s="48"/>
      <c r="M351" s="49">
        <v>0</v>
      </c>
      <c r="N351" s="49">
        <v>0</v>
      </c>
      <c r="O351" s="49">
        <v>6124.93</v>
      </c>
      <c r="P351" s="49">
        <v>6124.93</v>
      </c>
    </row>
    <row r="352" spans="2:16" hidden="1">
      <c r="B352" t="s">
        <v>228</v>
      </c>
      <c r="C352" t="s">
        <v>125</v>
      </c>
      <c r="D352" t="str">
        <f>VLOOKUP(Drawdown_Report[[#This Row],[Activity Number]],'Activity Info.'!$A$2:$B$26,2,TRUE)</f>
        <v>CDBG-DR Gap to Low Income Housing Tax Credits (LIHTC)</v>
      </c>
      <c r="E352" t="s">
        <v>236</v>
      </c>
      <c r="F352">
        <v>445412</v>
      </c>
      <c r="G352">
        <v>18</v>
      </c>
      <c r="H352" t="s">
        <v>218</v>
      </c>
      <c r="I352" s="48">
        <v>43735</v>
      </c>
      <c r="J352" s="48">
        <v>43735.503587963001</v>
      </c>
      <c r="K352" s="163">
        <v>43736</v>
      </c>
      <c r="L352" s="48"/>
      <c r="M352" s="49">
        <v>0</v>
      </c>
      <c r="N352" s="49">
        <v>0</v>
      </c>
      <c r="O352" s="49">
        <v>2749.13</v>
      </c>
      <c r="P352" s="49">
        <v>2749.13</v>
      </c>
    </row>
    <row r="353" spans="2:16" hidden="1">
      <c r="B353" t="s">
        <v>228</v>
      </c>
      <c r="C353" t="s">
        <v>125</v>
      </c>
      <c r="D353" t="str">
        <f>VLOOKUP(Drawdown_Report[[#This Row],[Activity Number]],'Activity Info.'!$A$2:$B$26,2,TRUE)</f>
        <v>CDBG-DR Gap to Low Income Housing Tax Credits (LIHTC)</v>
      </c>
      <c r="E353" t="s">
        <v>236</v>
      </c>
      <c r="F353">
        <v>446816</v>
      </c>
      <c r="G353">
        <v>16</v>
      </c>
      <c r="H353" t="s">
        <v>218</v>
      </c>
      <c r="I353" s="48">
        <v>43739</v>
      </c>
      <c r="J353" s="48">
        <v>43739.751412037003</v>
      </c>
      <c r="K353" s="163">
        <v>43740</v>
      </c>
      <c r="L353" s="48"/>
      <c r="M353" s="49">
        <v>0</v>
      </c>
      <c r="N353" s="49">
        <v>0</v>
      </c>
      <c r="O353" s="49">
        <v>1753.75</v>
      </c>
      <c r="P353" s="49">
        <v>1753.75</v>
      </c>
    </row>
    <row r="354" spans="2:16" hidden="1">
      <c r="B354" t="s">
        <v>228</v>
      </c>
      <c r="C354" t="s">
        <v>125</v>
      </c>
      <c r="D354" t="str">
        <f>VLOOKUP(Drawdown_Report[[#This Row],[Activity Number]],'Activity Info.'!$A$2:$B$26,2,TRUE)</f>
        <v>CDBG-DR Gap to Low Income Housing Tax Credits (LIHTC)</v>
      </c>
      <c r="E354" t="s">
        <v>236</v>
      </c>
      <c r="F354">
        <v>447860</v>
      </c>
      <c r="G354">
        <v>16</v>
      </c>
      <c r="H354" t="s">
        <v>218</v>
      </c>
      <c r="I354" s="48">
        <v>43749</v>
      </c>
      <c r="J354" s="48">
        <v>43749.738067129598</v>
      </c>
      <c r="K354" s="163">
        <v>43750</v>
      </c>
      <c r="L354" s="48"/>
      <c r="M354" s="49">
        <v>0</v>
      </c>
      <c r="N354" s="49">
        <v>0</v>
      </c>
      <c r="O354" s="49">
        <v>1900.3</v>
      </c>
      <c r="P354" s="49">
        <v>1900.3</v>
      </c>
    </row>
    <row r="355" spans="2:16" hidden="1">
      <c r="B355" t="s">
        <v>228</v>
      </c>
      <c r="C355" t="s">
        <v>125</v>
      </c>
      <c r="D355" t="str">
        <f>VLOOKUP(Drawdown_Report[[#This Row],[Activity Number]],'Activity Info.'!$A$2:$B$26,2,TRUE)</f>
        <v>CDBG-DR Gap to Low Income Housing Tax Credits (LIHTC)</v>
      </c>
      <c r="E355" t="s">
        <v>236</v>
      </c>
      <c r="F355">
        <v>450265</v>
      </c>
      <c r="G355">
        <v>16</v>
      </c>
      <c r="H355" t="s">
        <v>218</v>
      </c>
      <c r="I355" s="48">
        <v>43762</v>
      </c>
      <c r="J355" s="48">
        <v>43762.676157407397</v>
      </c>
      <c r="K355" s="163">
        <v>43763</v>
      </c>
      <c r="L355" s="48"/>
      <c r="M355" s="49">
        <v>0</v>
      </c>
      <c r="N355" s="49">
        <v>0</v>
      </c>
      <c r="O355" s="49">
        <v>1663.2</v>
      </c>
      <c r="P355" s="49">
        <v>1663.2</v>
      </c>
    </row>
    <row r="356" spans="2:16" hidden="1">
      <c r="B356" t="s">
        <v>228</v>
      </c>
      <c r="C356" t="s">
        <v>125</v>
      </c>
      <c r="D356" t="str">
        <f>VLOOKUP(Drawdown_Report[[#This Row],[Activity Number]],'Activity Info.'!$A$2:$B$26,2,TRUE)</f>
        <v>CDBG-DR Gap to Low Income Housing Tax Credits (LIHTC)</v>
      </c>
      <c r="E356" t="s">
        <v>236</v>
      </c>
      <c r="F356">
        <v>450534</v>
      </c>
      <c r="G356">
        <v>16</v>
      </c>
      <c r="H356" t="s">
        <v>218</v>
      </c>
      <c r="I356" s="48">
        <v>43766</v>
      </c>
      <c r="J356" s="48">
        <v>43766.720046296301</v>
      </c>
      <c r="K356" s="163">
        <v>43767</v>
      </c>
      <c r="L356" s="48"/>
      <c r="M356" s="49">
        <v>0</v>
      </c>
      <c r="N356" s="49">
        <v>0</v>
      </c>
      <c r="O356" s="49">
        <v>1689.99</v>
      </c>
      <c r="P356" s="49">
        <v>1689.99</v>
      </c>
    </row>
    <row r="357" spans="2:16" hidden="1">
      <c r="B357" t="s">
        <v>228</v>
      </c>
      <c r="C357" t="s">
        <v>125</v>
      </c>
      <c r="D357" t="str">
        <f>VLOOKUP(Drawdown_Report[[#This Row],[Activity Number]],'Activity Info.'!$A$2:$B$26,2,TRUE)</f>
        <v>CDBG-DR Gap to Low Income Housing Tax Credits (LIHTC)</v>
      </c>
      <c r="E357" t="s">
        <v>236</v>
      </c>
      <c r="F357">
        <v>452528</v>
      </c>
      <c r="G357">
        <v>2</v>
      </c>
      <c r="H357" t="s">
        <v>218</v>
      </c>
      <c r="I357" s="48">
        <v>43781</v>
      </c>
      <c r="J357" s="48">
        <v>43781.463275463</v>
      </c>
      <c r="K357" s="163">
        <v>43782</v>
      </c>
      <c r="L357" s="48"/>
      <c r="M357" s="49">
        <v>0</v>
      </c>
      <c r="N357" s="49">
        <v>0</v>
      </c>
      <c r="O357" s="49">
        <v>6644.56</v>
      </c>
      <c r="P357" s="49">
        <v>6644.56</v>
      </c>
    </row>
    <row r="358" spans="2:16" hidden="1">
      <c r="B358" t="s">
        <v>228</v>
      </c>
      <c r="C358" t="s">
        <v>125</v>
      </c>
      <c r="D358" t="str">
        <f>VLOOKUP(Drawdown_Report[[#This Row],[Activity Number]],'Activity Info.'!$A$2:$B$26,2,TRUE)</f>
        <v>CDBG-DR Gap to Low Income Housing Tax Credits (LIHTC)</v>
      </c>
      <c r="E358" t="s">
        <v>236</v>
      </c>
      <c r="F358">
        <v>452655</v>
      </c>
      <c r="G358">
        <v>17</v>
      </c>
      <c r="H358" t="s">
        <v>218</v>
      </c>
      <c r="I358" s="48">
        <v>43777</v>
      </c>
      <c r="J358" s="48">
        <v>43777.625127314801</v>
      </c>
      <c r="K358" s="163">
        <v>43778</v>
      </c>
      <c r="L358" s="48"/>
      <c r="M358" s="49">
        <v>0</v>
      </c>
      <c r="N358" s="49">
        <v>0</v>
      </c>
      <c r="O358" s="49">
        <v>1736.62</v>
      </c>
      <c r="P358" s="49">
        <v>1736.62</v>
      </c>
    </row>
    <row r="359" spans="2:16" hidden="1">
      <c r="B359" t="s">
        <v>228</v>
      </c>
      <c r="C359" t="s">
        <v>125</v>
      </c>
      <c r="D359" t="str">
        <f>VLOOKUP(Drawdown_Report[[#This Row],[Activity Number]],'Activity Info.'!$A$2:$B$26,2,TRUE)</f>
        <v>CDBG-DR Gap to Low Income Housing Tax Credits (LIHTC)</v>
      </c>
      <c r="E359" t="s">
        <v>236</v>
      </c>
      <c r="F359">
        <v>455336</v>
      </c>
      <c r="G359">
        <v>14</v>
      </c>
      <c r="H359" t="s">
        <v>218</v>
      </c>
      <c r="I359" s="48">
        <v>43791</v>
      </c>
      <c r="J359" s="48">
        <v>43791.829212962999</v>
      </c>
      <c r="K359" s="163">
        <v>43792</v>
      </c>
      <c r="L359" s="48"/>
      <c r="M359" s="49">
        <v>0</v>
      </c>
      <c r="N359" s="49">
        <v>0</v>
      </c>
      <c r="O359" s="49">
        <v>2058.8200000000002</v>
      </c>
      <c r="P359" s="49">
        <v>2058.8200000000002</v>
      </c>
    </row>
    <row r="360" spans="2:16" hidden="1">
      <c r="B360" t="s">
        <v>228</v>
      </c>
      <c r="C360" t="s">
        <v>125</v>
      </c>
      <c r="D360" t="str">
        <f>VLOOKUP(Drawdown_Report[[#This Row],[Activity Number]],'Activity Info.'!$A$2:$B$26,2,TRUE)</f>
        <v>CDBG-DR Gap to Low Income Housing Tax Credits (LIHTC)</v>
      </c>
      <c r="E360" t="s">
        <v>236</v>
      </c>
      <c r="F360">
        <v>458614</v>
      </c>
      <c r="G360">
        <v>17</v>
      </c>
      <c r="H360" t="s">
        <v>218</v>
      </c>
      <c r="I360" s="48">
        <v>43818</v>
      </c>
      <c r="J360" s="48">
        <v>43818.707905092597</v>
      </c>
      <c r="K360" s="163">
        <v>43819</v>
      </c>
      <c r="L360" s="48"/>
      <c r="M360" s="49">
        <v>0</v>
      </c>
      <c r="N360" s="49">
        <v>0</v>
      </c>
      <c r="O360" s="49">
        <v>1496.9</v>
      </c>
      <c r="P360" s="49">
        <v>1496.9</v>
      </c>
    </row>
    <row r="361" spans="2:16" hidden="1">
      <c r="B361" t="s">
        <v>228</v>
      </c>
      <c r="C361" t="s">
        <v>125</v>
      </c>
      <c r="D361" t="str">
        <f>VLOOKUP(Drawdown_Report[[#This Row],[Activity Number]],'Activity Info.'!$A$2:$B$26,2,TRUE)</f>
        <v>CDBG-DR Gap to Low Income Housing Tax Credits (LIHTC)</v>
      </c>
      <c r="E361" t="s">
        <v>236</v>
      </c>
      <c r="F361">
        <v>461273</v>
      </c>
      <c r="G361">
        <v>21</v>
      </c>
      <c r="H361" t="s">
        <v>218</v>
      </c>
      <c r="I361" s="48">
        <v>43844</v>
      </c>
      <c r="J361" s="48">
        <v>43844.702442129601</v>
      </c>
      <c r="K361" s="163">
        <v>43845</v>
      </c>
      <c r="L361" s="48"/>
      <c r="M361" s="49">
        <v>0</v>
      </c>
      <c r="N361" s="49">
        <v>0</v>
      </c>
      <c r="O361" s="49">
        <v>1784.09</v>
      </c>
      <c r="P361" s="49">
        <v>1784.09</v>
      </c>
    </row>
    <row r="362" spans="2:16" hidden="1">
      <c r="B362" t="s">
        <v>228</v>
      </c>
      <c r="C362" t="s">
        <v>125</v>
      </c>
      <c r="D362" t="str">
        <f>VLOOKUP(Drawdown_Report[[#This Row],[Activity Number]],'Activity Info.'!$A$2:$B$26,2,TRUE)</f>
        <v>CDBG-DR Gap to Low Income Housing Tax Credits (LIHTC)</v>
      </c>
      <c r="E362" t="s">
        <v>236</v>
      </c>
      <c r="F362">
        <v>463944</v>
      </c>
      <c r="G362">
        <v>19</v>
      </c>
      <c r="H362" t="s">
        <v>218</v>
      </c>
      <c r="I362" s="48">
        <v>43864</v>
      </c>
      <c r="J362" s="48">
        <v>43864.660844907397</v>
      </c>
      <c r="K362" s="163">
        <v>43865</v>
      </c>
      <c r="L362" s="48"/>
      <c r="M362" s="49">
        <v>0</v>
      </c>
      <c r="N362" s="49">
        <v>0</v>
      </c>
      <c r="O362" s="49">
        <v>2485.79</v>
      </c>
      <c r="P362" s="49">
        <v>2485.79</v>
      </c>
    </row>
    <row r="363" spans="2:16" hidden="1">
      <c r="B363" t="s">
        <v>228</v>
      </c>
      <c r="C363" t="s">
        <v>125</v>
      </c>
      <c r="D363" t="str">
        <f>VLOOKUP(Drawdown_Report[[#This Row],[Activity Number]],'Activity Info.'!$A$2:$B$26,2,TRUE)</f>
        <v>CDBG-DR Gap to Low Income Housing Tax Credits (LIHTC)</v>
      </c>
      <c r="E363" t="s">
        <v>236</v>
      </c>
      <c r="F363">
        <v>464157</v>
      </c>
      <c r="G363">
        <v>18</v>
      </c>
      <c r="H363" t="s">
        <v>218</v>
      </c>
      <c r="I363" s="48">
        <v>43866</v>
      </c>
      <c r="J363" s="48">
        <v>43866.704131944403</v>
      </c>
      <c r="K363" s="163">
        <v>43867</v>
      </c>
      <c r="L363" s="48"/>
      <c r="M363" s="49">
        <v>0</v>
      </c>
      <c r="N363" s="49">
        <v>0</v>
      </c>
      <c r="O363" s="49">
        <v>1496.72</v>
      </c>
      <c r="P363" s="49">
        <v>1496.72</v>
      </c>
    </row>
    <row r="364" spans="2:16" hidden="1">
      <c r="B364" t="s">
        <v>228</v>
      </c>
      <c r="C364" t="s">
        <v>125</v>
      </c>
      <c r="D364" t="str">
        <f>VLOOKUP(Drawdown_Report[[#This Row],[Activity Number]],'Activity Info.'!$A$2:$B$26,2,TRUE)</f>
        <v>Community Energy and Water Resilience Installations</v>
      </c>
      <c r="E364" t="s">
        <v>237</v>
      </c>
      <c r="F364">
        <v>444532</v>
      </c>
      <c r="G364">
        <v>14</v>
      </c>
      <c r="H364" t="s">
        <v>218</v>
      </c>
      <c r="I364" s="48">
        <v>43728</v>
      </c>
      <c r="J364" s="48">
        <v>43728.612870370402</v>
      </c>
      <c r="K364" s="163">
        <v>43729</v>
      </c>
      <c r="L364" s="48"/>
      <c r="M364" s="49">
        <v>0</v>
      </c>
      <c r="N364" s="49">
        <v>33.409999999999997</v>
      </c>
      <c r="O364" s="49">
        <v>0</v>
      </c>
      <c r="P364" s="49">
        <v>33.409999999999997</v>
      </c>
    </row>
    <row r="365" spans="2:16" hidden="1">
      <c r="B365" t="s">
        <v>238</v>
      </c>
      <c r="C365" t="s">
        <v>144</v>
      </c>
      <c r="D365" t="str">
        <f>VLOOKUP(Drawdown_Report[[#This Row],[Activity Number]],'Activity Info.'!$A$2:$B$26,2,TRUE)</f>
        <v>FEMA coordination</v>
      </c>
      <c r="E365" t="s">
        <v>239</v>
      </c>
      <c r="F365">
        <v>418790</v>
      </c>
      <c r="G365">
        <v>8</v>
      </c>
      <c r="H365" t="s">
        <v>218</v>
      </c>
      <c r="I365" s="48">
        <v>43504</v>
      </c>
      <c r="J365" s="48">
        <v>43504.885185185201</v>
      </c>
      <c r="K365" s="163">
        <v>43508</v>
      </c>
      <c r="L365" s="48"/>
      <c r="M365" s="49">
        <v>0</v>
      </c>
      <c r="N365" s="49">
        <v>0</v>
      </c>
      <c r="O365" s="49">
        <v>632.54999999999995</v>
      </c>
      <c r="P365" s="49">
        <v>632.54999999999995</v>
      </c>
    </row>
    <row r="366" spans="2:16" hidden="1">
      <c r="B366" t="s">
        <v>238</v>
      </c>
      <c r="C366" t="s">
        <v>144</v>
      </c>
      <c r="D366" t="str">
        <f>VLOOKUP(Drawdown_Report[[#This Row],[Activity Number]],'Activity Info.'!$A$2:$B$26,2,TRUE)</f>
        <v>FEMA coordination</v>
      </c>
      <c r="E366" t="s">
        <v>239</v>
      </c>
      <c r="F366">
        <v>428728</v>
      </c>
      <c r="G366">
        <v>11</v>
      </c>
      <c r="H366" t="s">
        <v>218</v>
      </c>
      <c r="I366" s="48">
        <v>43581</v>
      </c>
      <c r="J366" s="48">
        <v>43581.528726851902</v>
      </c>
      <c r="K366" s="163">
        <v>43582</v>
      </c>
      <c r="L366" s="48"/>
      <c r="M366" s="49">
        <v>0</v>
      </c>
      <c r="N366" s="49">
        <v>0</v>
      </c>
      <c r="O366" s="49">
        <v>61.68</v>
      </c>
      <c r="P366" s="49">
        <v>61.68</v>
      </c>
    </row>
    <row r="367" spans="2:16" hidden="1">
      <c r="B367" t="s">
        <v>238</v>
      </c>
      <c r="C367" t="s">
        <v>144</v>
      </c>
      <c r="D367" t="str">
        <f>VLOOKUP(Drawdown_Report[[#This Row],[Activity Number]],'Activity Info.'!$A$2:$B$26,2,TRUE)</f>
        <v>FEMA coordination</v>
      </c>
      <c r="E367" t="s">
        <v>239</v>
      </c>
      <c r="F367">
        <v>439735</v>
      </c>
      <c r="G367">
        <v>16</v>
      </c>
      <c r="H367" t="s">
        <v>218</v>
      </c>
      <c r="I367" s="48">
        <v>43675</v>
      </c>
      <c r="J367" s="48">
        <v>43675.479143518503</v>
      </c>
      <c r="K367" s="163">
        <v>43676</v>
      </c>
      <c r="L367" s="48"/>
      <c r="M367" s="49">
        <v>0</v>
      </c>
      <c r="N367" s="49">
        <v>0</v>
      </c>
      <c r="O367" s="49">
        <v>240.08</v>
      </c>
      <c r="P367" s="49">
        <v>240.08</v>
      </c>
    </row>
    <row r="368" spans="2:16" hidden="1">
      <c r="B368" t="s">
        <v>238</v>
      </c>
      <c r="C368" t="s">
        <v>144</v>
      </c>
      <c r="D368" t="str">
        <f>VLOOKUP(Drawdown_Report[[#This Row],[Activity Number]],'Activity Info.'!$A$2:$B$26,2,TRUE)</f>
        <v>FEMA coordination</v>
      </c>
      <c r="E368" t="s">
        <v>239</v>
      </c>
      <c r="F368">
        <v>444532</v>
      </c>
      <c r="G368">
        <v>15</v>
      </c>
      <c r="H368" t="s">
        <v>218</v>
      </c>
      <c r="I368" s="48">
        <v>43728</v>
      </c>
      <c r="J368" s="48">
        <v>43728.612870370402</v>
      </c>
      <c r="K368" s="163">
        <v>43729</v>
      </c>
      <c r="L368" s="48"/>
      <c r="M368" s="49">
        <v>0</v>
      </c>
      <c r="N368" s="49">
        <v>0</v>
      </c>
      <c r="O368" s="49">
        <v>575.37</v>
      </c>
      <c r="P368" s="49">
        <v>575.37</v>
      </c>
    </row>
    <row r="369" spans="2:16" hidden="1">
      <c r="B369" t="s">
        <v>238</v>
      </c>
      <c r="C369" t="s">
        <v>144</v>
      </c>
      <c r="D369" t="str">
        <f>VLOOKUP(Drawdown_Report[[#This Row],[Activity Number]],'Activity Info.'!$A$2:$B$26,2,TRUE)</f>
        <v>FEMA coordination</v>
      </c>
      <c r="E369" t="s">
        <v>239</v>
      </c>
      <c r="F369">
        <v>445412</v>
      </c>
      <c r="G369">
        <v>14</v>
      </c>
      <c r="H369" t="s">
        <v>218</v>
      </c>
      <c r="I369" s="48">
        <v>43735</v>
      </c>
      <c r="J369" s="48">
        <v>43735.503587963001</v>
      </c>
      <c r="K369" s="163">
        <v>43736</v>
      </c>
      <c r="L369" s="48"/>
      <c r="M369" s="49">
        <v>0</v>
      </c>
      <c r="N369" s="49">
        <v>0</v>
      </c>
      <c r="O369" s="49">
        <v>540.80999999999995</v>
      </c>
      <c r="P369" s="49">
        <v>540.80999999999995</v>
      </c>
    </row>
    <row r="370" spans="2:16" hidden="1">
      <c r="B370" t="s">
        <v>238</v>
      </c>
      <c r="C370" t="s">
        <v>144</v>
      </c>
      <c r="D370" t="str">
        <f>VLOOKUP(Drawdown_Report[[#This Row],[Activity Number]],'Activity Info.'!$A$2:$B$26,2,TRUE)</f>
        <v>FEMA coordination</v>
      </c>
      <c r="E370" t="s">
        <v>239</v>
      </c>
      <c r="F370">
        <v>446816</v>
      </c>
      <c r="G370">
        <v>12</v>
      </c>
      <c r="H370" t="s">
        <v>218</v>
      </c>
      <c r="I370" s="48">
        <v>43739</v>
      </c>
      <c r="J370" s="48">
        <v>43739.751412037003</v>
      </c>
      <c r="K370" s="163">
        <v>43740</v>
      </c>
      <c r="L370" s="48"/>
      <c r="M370" s="49">
        <v>0</v>
      </c>
      <c r="N370" s="49">
        <v>0</v>
      </c>
      <c r="O370" s="49">
        <v>92.14</v>
      </c>
      <c r="P370" s="49">
        <v>92.14</v>
      </c>
    </row>
    <row r="371" spans="2:16" hidden="1">
      <c r="B371" t="s">
        <v>238</v>
      </c>
      <c r="C371" t="s">
        <v>144</v>
      </c>
      <c r="D371" t="str">
        <f>VLOOKUP(Drawdown_Report[[#This Row],[Activity Number]],'Activity Info.'!$A$2:$B$26,2,TRUE)</f>
        <v>FEMA coordination</v>
      </c>
      <c r="E371" t="s">
        <v>239</v>
      </c>
      <c r="F371">
        <v>447860</v>
      </c>
      <c r="G371">
        <v>12</v>
      </c>
      <c r="H371" t="s">
        <v>218</v>
      </c>
      <c r="I371" s="48">
        <v>43749</v>
      </c>
      <c r="J371" s="48">
        <v>43749.738067129598</v>
      </c>
      <c r="K371" s="163">
        <v>43750</v>
      </c>
      <c r="L371" s="48"/>
      <c r="M371" s="49">
        <v>0</v>
      </c>
      <c r="N371" s="49">
        <v>0</v>
      </c>
      <c r="O371" s="49">
        <v>116.79</v>
      </c>
      <c r="P371" s="49">
        <v>116.79</v>
      </c>
    </row>
    <row r="372" spans="2:16" hidden="1">
      <c r="B372" t="s">
        <v>238</v>
      </c>
      <c r="C372" t="s">
        <v>144</v>
      </c>
      <c r="D372" t="str">
        <f>VLOOKUP(Drawdown_Report[[#This Row],[Activity Number]],'Activity Info.'!$A$2:$B$26,2,TRUE)</f>
        <v>FEMA coordination</v>
      </c>
      <c r="E372" t="s">
        <v>239</v>
      </c>
      <c r="F372">
        <v>450265</v>
      </c>
      <c r="G372">
        <v>12</v>
      </c>
      <c r="H372" t="s">
        <v>218</v>
      </c>
      <c r="I372" s="48">
        <v>43762</v>
      </c>
      <c r="J372" s="48">
        <v>43762.676157407397</v>
      </c>
      <c r="K372" s="163">
        <v>43763</v>
      </c>
      <c r="L372" s="48"/>
      <c r="M372" s="49">
        <v>0</v>
      </c>
      <c r="N372" s="49">
        <v>0</v>
      </c>
      <c r="O372" s="49">
        <v>322.51</v>
      </c>
      <c r="P372" s="49">
        <v>322.51</v>
      </c>
    </row>
    <row r="373" spans="2:16" hidden="1">
      <c r="B373" t="s">
        <v>238</v>
      </c>
      <c r="C373" t="s">
        <v>144</v>
      </c>
      <c r="D373" t="str">
        <f>VLOOKUP(Drawdown_Report[[#This Row],[Activity Number]],'Activity Info.'!$A$2:$B$26,2,TRUE)</f>
        <v>FEMA coordination</v>
      </c>
      <c r="E373" t="s">
        <v>239</v>
      </c>
      <c r="F373">
        <v>450534</v>
      </c>
      <c r="G373">
        <v>13</v>
      </c>
      <c r="H373" t="s">
        <v>218</v>
      </c>
      <c r="I373" s="48">
        <v>43766</v>
      </c>
      <c r="J373" s="48">
        <v>43766.720046296301</v>
      </c>
      <c r="K373" s="163">
        <v>43767</v>
      </c>
      <c r="L373" s="48"/>
      <c r="M373" s="49">
        <v>0</v>
      </c>
      <c r="N373" s="49">
        <v>0</v>
      </c>
      <c r="O373" s="49">
        <v>395.24</v>
      </c>
      <c r="P373" s="49">
        <v>395.24</v>
      </c>
    </row>
    <row r="374" spans="2:16" hidden="1">
      <c r="B374" t="s">
        <v>238</v>
      </c>
      <c r="C374" t="s">
        <v>144</v>
      </c>
      <c r="D374" t="str">
        <f>VLOOKUP(Drawdown_Report[[#This Row],[Activity Number]],'Activity Info.'!$A$2:$B$26,2,TRUE)</f>
        <v>FEMA coordination</v>
      </c>
      <c r="E374" t="s">
        <v>239</v>
      </c>
      <c r="F374">
        <v>452655</v>
      </c>
      <c r="G374">
        <v>13</v>
      </c>
      <c r="H374" t="s">
        <v>218</v>
      </c>
      <c r="I374" s="48">
        <v>43777</v>
      </c>
      <c r="J374" s="48">
        <v>43777.625127314801</v>
      </c>
      <c r="K374" s="163">
        <v>43778</v>
      </c>
      <c r="L374" s="48"/>
      <c r="M374" s="49">
        <v>0</v>
      </c>
      <c r="N374" s="49">
        <v>0</v>
      </c>
      <c r="O374" s="49">
        <v>109.61</v>
      </c>
      <c r="P374" s="49">
        <v>109.61</v>
      </c>
    </row>
    <row r="375" spans="2:16" hidden="1">
      <c r="B375" t="s">
        <v>238</v>
      </c>
      <c r="C375" t="s">
        <v>144</v>
      </c>
      <c r="D375" t="str">
        <f>VLOOKUP(Drawdown_Report[[#This Row],[Activity Number]],'Activity Info.'!$A$2:$B$26,2,TRUE)</f>
        <v>FEMA coordination</v>
      </c>
      <c r="E375" t="s">
        <v>239</v>
      </c>
      <c r="F375">
        <v>458614</v>
      </c>
      <c r="G375">
        <v>13</v>
      </c>
      <c r="H375" t="s">
        <v>218</v>
      </c>
      <c r="I375" s="48">
        <v>43818</v>
      </c>
      <c r="J375" s="48">
        <v>43818.707905092597</v>
      </c>
      <c r="K375" s="163">
        <v>43819</v>
      </c>
      <c r="L375" s="48"/>
      <c r="M375" s="49">
        <v>0</v>
      </c>
      <c r="N375" s="49">
        <v>0</v>
      </c>
      <c r="O375" s="49">
        <v>105.2</v>
      </c>
      <c r="P375" s="49">
        <v>105.2</v>
      </c>
    </row>
    <row r="376" spans="2:16" hidden="1">
      <c r="B376" t="s">
        <v>238</v>
      </c>
      <c r="C376" t="s">
        <v>144</v>
      </c>
      <c r="D376" t="str">
        <f>VLOOKUP(Drawdown_Report[[#This Row],[Activity Number]],'Activity Info.'!$A$2:$B$26,2,TRUE)</f>
        <v>FEMA coordination</v>
      </c>
      <c r="E376" t="s">
        <v>239</v>
      </c>
      <c r="F376">
        <v>461273</v>
      </c>
      <c r="G376">
        <v>17</v>
      </c>
      <c r="H376" t="s">
        <v>218</v>
      </c>
      <c r="I376" s="48">
        <v>43844</v>
      </c>
      <c r="J376" s="48">
        <v>43844.702442129601</v>
      </c>
      <c r="K376" s="163">
        <v>43845</v>
      </c>
      <c r="L376" s="48"/>
      <c r="M376" s="49">
        <v>0</v>
      </c>
      <c r="N376" s="49">
        <v>0</v>
      </c>
      <c r="O376" s="49">
        <v>105.86</v>
      </c>
      <c r="P376" s="49">
        <v>105.86</v>
      </c>
    </row>
    <row r="377" spans="2:16" hidden="1">
      <c r="B377" t="s">
        <v>238</v>
      </c>
      <c r="C377" t="s">
        <v>144</v>
      </c>
      <c r="D377" t="str">
        <f>VLOOKUP(Drawdown_Report[[#This Row],[Activity Number]],'Activity Info.'!$A$2:$B$26,2,TRUE)</f>
        <v>FEMA coordination</v>
      </c>
      <c r="E377" t="s">
        <v>239</v>
      </c>
      <c r="F377">
        <v>463944</v>
      </c>
      <c r="G377">
        <v>15</v>
      </c>
      <c r="H377" t="s">
        <v>218</v>
      </c>
      <c r="I377" s="48">
        <v>43864</v>
      </c>
      <c r="J377" s="48">
        <v>43864.660844907397</v>
      </c>
      <c r="K377" s="163">
        <v>43865</v>
      </c>
      <c r="L377" s="48"/>
      <c r="M377" s="49">
        <v>0</v>
      </c>
      <c r="N377" s="49">
        <v>0</v>
      </c>
      <c r="O377" s="49">
        <v>224.6</v>
      </c>
      <c r="P377" s="49">
        <v>224.6</v>
      </c>
    </row>
    <row r="378" spans="2:16" hidden="1">
      <c r="B378" t="s">
        <v>238</v>
      </c>
      <c r="C378" t="s">
        <v>144</v>
      </c>
      <c r="D378" t="str">
        <f>VLOOKUP(Drawdown_Report[[#This Row],[Activity Number]],'Activity Info.'!$A$2:$B$26,2,TRUE)</f>
        <v>FEMA coordination</v>
      </c>
      <c r="E378" t="s">
        <v>239</v>
      </c>
      <c r="F378">
        <v>464157</v>
      </c>
      <c r="G378">
        <v>15</v>
      </c>
      <c r="H378" t="s">
        <v>218</v>
      </c>
      <c r="I378" s="48">
        <v>43866</v>
      </c>
      <c r="J378" s="48">
        <v>43866.704131944403</v>
      </c>
      <c r="K378" s="163">
        <v>43867</v>
      </c>
      <c r="L378" s="48"/>
      <c r="M378" s="49">
        <v>0</v>
      </c>
      <c r="N378" s="49">
        <v>0</v>
      </c>
      <c r="O378" s="49">
        <v>259.25</v>
      </c>
      <c r="P378" s="49">
        <v>259.25</v>
      </c>
    </row>
    <row r="379" spans="2:16" hidden="1">
      <c r="B379" t="s">
        <v>238</v>
      </c>
      <c r="C379" t="s">
        <v>144</v>
      </c>
      <c r="D379" t="str">
        <f>VLOOKUP(Drawdown_Report[[#This Row],[Activity Number]],'Activity Info.'!$A$2:$B$26,2,TRUE)</f>
        <v>FEMA coordination</v>
      </c>
      <c r="E379" t="s">
        <v>240</v>
      </c>
      <c r="F379">
        <v>428728</v>
      </c>
      <c r="G379">
        <v>12</v>
      </c>
      <c r="H379" t="s">
        <v>218</v>
      </c>
      <c r="I379" s="48">
        <v>43581</v>
      </c>
      <c r="J379" s="48">
        <v>43581.528726851902</v>
      </c>
      <c r="K379" s="163">
        <v>43582</v>
      </c>
      <c r="L379" s="48"/>
      <c r="M379" s="49">
        <v>0</v>
      </c>
      <c r="N379" s="49">
        <v>0</v>
      </c>
      <c r="O379" s="49">
        <v>26.44</v>
      </c>
      <c r="P379" s="49">
        <v>26.44</v>
      </c>
    </row>
    <row r="380" spans="2:16" hidden="1">
      <c r="B380" t="s">
        <v>238</v>
      </c>
      <c r="C380" t="s">
        <v>144</v>
      </c>
      <c r="D380" t="str">
        <f>VLOOKUP(Drawdown_Report[[#This Row],[Activity Number]],'Activity Info.'!$A$2:$B$26,2,TRUE)</f>
        <v>FEMA coordination</v>
      </c>
      <c r="E380" t="s">
        <v>240</v>
      </c>
      <c r="F380">
        <v>439735</v>
      </c>
      <c r="G380">
        <v>17</v>
      </c>
      <c r="H380" t="s">
        <v>218</v>
      </c>
      <c r="I380" s="48">
        <v>43675</v>
      </c>
      <c r="J380" s="48">
        <v>43675.479143518503</v>
      </c>
      <c r="K380" s="163">
        <v>43676</v>
      </c>
      <c r="L380" s="48"/>
      <c r="M380" s="49">
        <v>0</v>
      </c>
      <c r="N380" s="49">
        <v>0</v>
      </c>
      <c r="O380" s="49">
        <v>102.88</v>
      </c>
      <c r="P380" s="49">
        <v>102.88</v>
      </c>
    </row>
    <row r="381" spans="2:16" hidden="1">
      <c r="B381" t="s">
        <v>238</v>
      </c>
      <c r="C381" t="s">
        <v>144</v>
      </c>
      <c r="D381" t="str">
        <f>VLOOKUP(Drawdown_Report[[#This Row],[Activity Number]],'Activity Info.'!$A$2:$B$26,2,TRUE)</f>
        <v>FEMA coordination</v>
      </c>
      <c r="E381" t="s">
        <v>240</v>
      </c>
      <c r="F381">
        <v>444532</v>
      </c>
      <c r="G381">
        <v>16</v>
      </c>
      <c r="H381" t="s">
        <v>218</v>
      </c>
      <c r="I381" s="48">
        <v>43728</v>
      </c>
      <c r="J381" s="48">
        <v>43728.612870370402</v>
      </c>
      <c r="K381" s="163">
        <v>43729</v>
      </c>
      <c r="L381" s="48"/>
      <c r="M381" s="49">
        <v>0</v>
      </c>
      <c r="N381" s="49">
        <v>0</v>
      </c>
      <c r="O381" s="49">
        <v>246.6</v>
      </c>
      <c r="P381" s="49">
        <v>246.6</v>
      </c>
    </row>
    <row r="382" spans="2:16" hidden="1">
      <c r="B382" t="s">
        <v>238</v>
      </c>
      <c r="C382" t="s">
        <v>144</v>
      </c>
      <c r="D382" t="str">
        <f>VLOOKUP(Drawdown_Report[[#This Row],[Activity Number]],'Activity Info.'!$A$2:$B$26,2,TRUE)</f>
        <v>FEMA coordination</v>
      </c>
      <c r="E382" t="s">
        <v>240</v>
      </c>
      <c r="F382">
        <v>445412</v>
      </c>
      <c r="G382">
        <v>15</v>
      </c>
      <c r="H382" t="s">
        <v>218</v>
      </c>
      <c r="I382" s="48">
        <v>43735</v>
      </c>
      <c r="J382" s="48">
        <v>43735.503587963001</v>
      </c>
      <c r="K382" s="163">
        <v>43736</v>
      </c>
      <c r="L382" s="48"/>
      <c r="M382" s="49">
        <v>0</v>
      </c>
      <c r="N382" s="49">
        <v>0</v>
      </c>
      <c r="O382" s="49">
        <v>231.77</v>
      </c>
      <c r="P382" s="49">
        <v>231.77</v>
      </c>
    </row>
    <row r="383" spans="2:16" hidden="1">
      <c r="B383" t="s">
        <v>238</v>
      </c>
      <c r="C383" t="s">
        <v>144</v>
      </c>
      <c r="D383" t="str">
        <f>VLOOKUP(Drawdown_Report[[#This Row],[Activity Number]],'Activity Info.'!$A$2:$B$26,2,TRUE)</f>
        <v>FEMA coordination</v>
      </c>
      <c r="E383" t="s">
        <v>240</v>
      </c>
      <c r="F383">
        <v>446816</v>
      </c>
      <c r="G383">
        <v>13</v>
      </c>
      <c r="H383" t="s">
        <v>218</v>
      </c>
      <c r="I383" s="48">
        <v>43739</v>
      </c>
      <c r="J383" s="48">
        <v>43739.751412037003</v>
      </c>
      <c r="K383" s="163">
        <v>43740</v>
      </c>
      <c r="L383" s="48"/>
      <c r="M383" s="49">
        <v>0</v>
      </c>
      <c r="N383" s="49">
        <v>0</v>
      </c>
      <c r="O383" s="49">
        <v>39.5</v>
      </c>
      <c r="P383" s="49">
        <v>39.5</v>
      </c>
    </row>
    <row r="384" spans="2:16" hidden="1">
      <c r="B384" t="s">
        <v>238</v>
      </c>
      <c r="C384" t="s">
        <v>144</v>
      </c>
      <c r="D384" t="str">
        <f>VLOOKUP(Drawdown_Report[[#This Row],[Activity Number]],'Activity Info.'!$A$2:$B$26,2,TRUE)</f>
        <v>FEMA coordination</v>
      </c>
      <c r="E384" t="s">
        <v>240</v>
      </c>
      <c r="F384">
        <v>447860</v>
      </c>
      <c r="G384">
        <v>13</v>
      </c>
      <c r="H384" t="s">
        <v>218</v>
      </c>
      <c r="I384" s="48">
        <v>43749</v>
      </c>
      <c r="J384" s="48">
        <v>43749.738067129598</v>
      </c>
      <c r="K384" s="163">
        <v>43750</v>
      </c>
      <c r="L384" s="48"/>
      <c r="M384" s="49">
        <v>0</v>
      </c>
      <c r="N384" s="49">
        <v>0</v>
      </c>
      <c r="O384" s="49">
        <v>50.06</v>
      </c>
      <c r="P384" s="49">
        <v>50.06</v>
      </c>
    </row>
    <row r="385" spans="2:16" hidden="1">
      <c r="B385" t="s">
        <v>238</v>
      </c>
      <c r="C385" t="s">
        <v>144</v>
      </c>
      <c r="D385" t="str">
        <f>VLOOKUP(Drawdown_Report[[#This Row],[Activity Number]],'Activity Info.'!$A$2:$B$26,2,TRUE)</f>
        <v>FEMA coordination</v>
      </c>
      <c r="E385" t="s">
        <v>240</v>
      </c>
      <c r="F385">
        <v>450265</v>
      </c>
      <c r="G385">
        <v>13</v>
      </c>
      <c r="H385" t="s">
        <v>218</v>
      </c>
      <c r="I385" s="48">
        <v>43762</v>
      </c>
      <c r="J385" s="48">
        <v>43762.676157407397</v>
      </c>
      <c r="K385" s="163">
        <v>43763</v>
      </c>
      <c r="L385" s="48"/>
      <c r="M385" s="49">
        <v>0</v>
      </c>
      <c r="N385" s="49">
        <v>0</v>
      </c>
      <c r="O385" s="49">
        <v>138.22999999999999</v>
      </c>
      <c r="P385" s="49">
        <v>138.22999999999999</v>
      </c>
    </row>
    <row r="386" spans="2:16" hidden="1">
      <c r="B386" t="s">
        <v>238</v>
      </c>
      <c r="C386" t="s">
        <v>144</v>
      </c>
      <c r="D386" t="str">
        <f>VLOOKUP(Drawdown_Report[[#This Row],[Activity Number]],'Activity Info.'!$A$2:$B$26,2,TRUE)</f>
        <v>FEMA coordination</v>
      </c>
      <c r="E386" t="s">
        <v>240</v>
      </c>
      <c r="F386">
        <v>450534</v>
      </c>
      <c r="G386">
        <v>14</v>
      </c>
      <c r="H386" t="s">
        <v>218</v>
      </c>
      <c r="I386" s="48">
        <v>43766</v>
      </c>
      <c r="J386" s="48">
        <v>43766.720046296301</v>
      </c>
      <c r="K386" s="163">
        <v>43767</v>
      </c>
      <c r="L386" s="48"/>
      <c r="M386" s="49">
        <v>0</v>
      </c>
      <c r="N386" s="49">
        <v>0</v>
      </c>
      <c r="O386" s="49">
        <v>169.39</v>
      </c>
      <c r="P386" s="49">
        <v>169.39</v>
      </c>
    </row>
    <row r="387" spans="2:16" hidden="1">
      <c r="B387" t="s">
        <v>238</v>
      </c>
      <c r="C387" t="s">
        <v>144</v>
      </c>
      <c r="D387" t="str">
        <f>VLOOKUP(Drawdown_Report[[#This Row],[Activity Number]],'Activity Info.'!$A$2:$B$26,2,TRUE)</f>
        <v>FEMA coordination</v>
      </c>
      <c r="E387" t="s">
        <v>240</v>
      </c>
      <c r="F387">
        <v>452655</v>
      </c>
      <c r="G387">
        <v>14</v>
      </c>
      <c r="H387" t="s">
        <v>218</v>
      </c>
      <c r="I387" s="48">
        <v>43777</v>
      </c>
      <c r="J387" s="48">
        <v>43777.625127314801</v>
      </c>
      <c r="K387" s="163">
        <v>43778</v>
      </c>
      <c r="L387" s="48"/>
      <c r="M387" s="49">
        <v>0</v>
      </c>
      <c r="N387" s="49">
        <v>0</v>
      </c>
      <c r="O387" s="49">
        <v>46.97</v>
      </c>
      <c r="P387" s="49">
        <v>46.97</v>
      </c>
    </row>
    <row r="388" spans="2:16" hidden="1">
      <c r="B388" t="s">
        <v>238</v>
      </c>
      <c r="C388" t="s">
        <v>144</v>
      </c>
      <c r="D388" t="str">
        <f>VLOOKUP(Drawdown_Report[[#This Row],[Activity Number]],'Activity Info.'!$A$2:$B$26,2,TRUE)</f>
        <v>FEMA coordination</v>
      </c>
      <c r="E388" t="s">
        <v>240</v>
      </c>
      <c r="F388">
        <v>458614</v>
      </c>
      <c r="G388">
        <v>14</v>
      </c>
      <c r="H388" t="s">
        <v>218</v>
      </c>
      <c r="I388" s="48">
        <v>43818</v>
      </c>
      <c r="J388" s="48">
        <v>43818.707905092597</v>
      </c>
      <c r="K388" s="163">
        <v>43819</v>
      </c>
      <c r="L388" s="48"/>
      <c r="M388" s="49">
        <v>0</v>
      </c>
      <c r="N388" s="49">
        <v>0</v>
      </c>
      <c r="O388" s="49">
        <v>45.09</v>
      </c>
      <c r="P388" s="49">
        <v>45.09</v>
      </c>
    </row>
    <row r="389" spans="2:16" hidden="1">
      <c r="B389" t="s">
        <v>238</v>
      </c>
      <c r="C389" t="s">
        <v>144</v>
      </c>
      <c r="D389" t="str">
        <f>VLOOKUP(Drawdown_Report[[#This Row],[Activity Number]],'Activity Info.'!$A$2:$B$26,2,TRUE)</f>
        <v>FEMA coordination</v>
      </c>
      <c r="E389" t="s">
        <v>240</v>
      </c>
      <c r="F389">
        <v>461273</v>
      </c>
      <c r="G389">
        <v>18</v>
      </c>
      <c r="H389" t="s">
        <v>218</v>
      </c>
      <c r="I389" s="48">
        <v>43844</v>
      </c>
      <c r="J389" s="48">
        <v>43844.702442129601</v>
      </c>
      <c r="K389" s="163">
        <v>43845</v>
      </c>
      <c r="L389" s="48"/>
      <c r="M389" s="49">
        <v>0</v>
      </c>
      <c r="N389" s="49">
        <v>0</v>
      </c>
      <c r="O389" s="49">
        <v>45.37</v>
      </c>
      <c r="P389" s="49">
        <v>45.37</v>
      </c>
    </row>
    <row r="390" spans="2:16" hidden="1">
      <c r="B390" t="s">
        <v>238</v>
      </c>
      <c r="C390" t="s">
        <v>144</v>
      </c>
      <c r="D390" t="str">
        <f>VLOOKUP(Drawdown_Report[[#This Row],[Activity Number]],'Activity Info.'!$A$2:$B$26,2,TRUE)</f>
        <v>FEMA coordination</v>
      </c>
      <c r="E390" t="s">
        <v>240</v>
      </c>
      <c r="F390">
        <v>463944</v>
      </c>
      <c r="G390">
        <v>16</v>
      </c>
      <c r="H390" t="s">
        <v>218</v>
      </c>
      <c r="I390" s="48">
        <v>43864</v>
      </c>
      <c r="J390" s="48">
        <v>43864.660844907397</v>
      </c>
      <c r="K390" s="163">
        <v>43865</v>
      </c>
      <c r="L390" s="48"/>
      <c r="M390" s="49">
        <v>0</v>
      </c>
      <c r="N390" s="49">
        <v>0</v>
      </c>
      <c r="O390" s="49">
        <v>96.26</v>
      </c>
      <c r="P390" s="49">
        <v>96.26</v>
      </c>
    </row>
    <row r="391" spans="2:16" hidden="1">
      <c r="B391" t="s">
        <v>238</v>
      </c>
      <c r="C391" t="s">
        <v>144</v>
      </c>
      <c r="D391" t="str">
        <f>VLOOKUP(Drawdown_Report[[#This Row],[Activity Number]],'Activity Info.'!$A$2:$B$26,2,TRUE)</f>
        <v>FEMA coordination</v>
      </c>
      <c r="E391" t="s">
        <v>240</v>
      </c>
      <c r="F391">
        <v>464157</v>
      </c>
      <c r="G391">
        <v>16</v>
      </c>
      <c r="H391" t="s">
        <v>218</v>
      </c>
      <c r="I391" s="48">
        <v>43866</v>
      </c>
      <c r="J391" s="48">
        <v>43866.704131944403</v>
      </c>
      <c r="K391" s="163">
        <v>43867</v>
      </c>
      <c r="L391" s="48"/>
      <c r="M391" s="49">
        <v>0</v>
      </c>
      <c r="N391" s="49">
        <v>0</v>
      </c>
      <c r="O391" s="49">
        <v>111.11</v>
      </c>
      <c r="P391" s="49">
        <v>111.11</v>
      </c>
    </row>
    <row r="392" spans="2:16" hidden="1">
      <c r="B392" t="s">
        <v>241</v>
      </c>
      <c r="C392" t="s">
        <v>120</v>
      </c>
      <c r="D392" t="str">
        <f>VLOOKUP(Drawdown_Report[[#This Row],[Activity Number]],'Activity Info.'!$A$2:$B$26,2,TRUE)</f>
        <v>Whole Community Resilience</v>
      </c>
      <c r="E392" t="s">
        <v>242</v>
      </c>
      <c r="F392">
        <v>418790</v>
      </c>
      <c r="G392">
        <v>1</v>
      </c>
      <c r="H392" t="s">
        <v>218</v>
      </c>
      <c r="I392" s="48">
        <v>43504</v>
      </c>
      <c r="J392" s="48">
        <v>43504.885185185201</v>
      </c>
      <c r="K392" s="163">
        <v>43508</v>
      </c>
      <c r="L392" s="48"/>
      <c r="M392" s="49">
        <v>0</v>
      </c>
      <c r="N392" s="49">
        <v>0</v>
      </c>
      <c r="O392" s="49">
        <v>998.8</v>
      </c>
      <c r="P392" s="49">
        <v>998.8</v>
      </c>
    </row>
    <row r="393" spans="2:16" hidden="1">
      <c r="B393" t="s">
        <v>241</v>
      </c>
      <c r="C393" t="s">
        <v>120</v>
      </c>
      <c r="D393" t="str">
        <f>VLOOKUP(Drawdown_Report[[#This Row],[Activity Number]],'Activity Info.'!$A$2:$B$26,2,TRUE)</f>
        <v>Whole Community Resilience</v>
      </c>
      <c r="E393" t="s">
        <v>242</v>
      </c>
      <c r="F393">
        <v>428728</v>
      </c>
      <c r="G393">
        <v>5</v>
      </c>
      <c r="H393" t="s">
        <v>218</v>
      </c>
      <c r="I393" s="48">
        <v>43581</v>
      </c>
      <c r="J393" s="48">
        <v>43581.528726851902</v>
      </c>
      <c r="K393" s="163">
        <v>43582</v>
      </c>
      <c r="L393" s="48"/>
      <c r="M393" s="49">
        <v>0</v>
      </c>
      <c r="N393" s="49">
        <v>0</v>
      </c>
      <c r="O393" s="49">
        <v>1359.48</v>
      </c>
      <c r="P393" s="49">
        <v>1359.48</v>
      </c>
    </row>
    <row r="394" spans="2:16" hidden="1">
      <c r="B394" t="s">
        <v>241</v>
      </c>
      <c r="C394" t="s">
        <v>120</v>
      </c>
      <c r="D394" t="str">
        <f>VLOOKUP(Drawdown_Report[[#This Row],[Activity Number]],'Activity Info.'!$A$2:$B$26,2,TRUE)</f>
        <v>Whole Community Resilience</v>
      </c>
      <c r="E394" t="s">
        <v>242</v>
      </c>
      <c r="F394">
        <v>429219</v>
      </c>
      <c r="G394">
        <v>1</v>
      </c>
      <c r="H394" t="s">
        <v>218</v>
      </c>
      <c r="I394" s="48">
        <v>43585</v>
      </c>
      <c r="J394" s="48">
        <v>43585.699351851901</v>
      </c>
      <c r="K394" s="163">
        <v>43586</v>
      </c>
      <c r="L394" s="48"/>
      <c r="M394" s="49">
        <v>0</v>
      </c>
      <c r="N394" s="49">
        <v>0</v>
      </c>
      <c r="O394" s="49">
        <v>46.78</v>
      </c>
      <c r="P394" s="49">
        <v>46.78</v>
      </c>
    </row>
    <row r="395" spans="2:16" hidden="1">
      <c r="B395" t="s">
        <v>241</v>
      </c>
      <c r="C395" t="s">
        <v>120</v>
      </c>
      <c r="D395" t="str">
        <f>VLOOKUP(Drawdown_Report[[#This Row],[Activity Number]],'Activity Info.'!$A$2:$B$26,2,TRUE)</f>
        <v>Whole Community Resilience</v>
      </c>
      <c r="E395" t="s">
        <v>242</v>
      </c>
      <c r="F395">
        <v>429398</v>
      </c>
      <c r="G395">
        <v>1</v>
      </c>
      <c r="H395" t="s">
        <v>218</v>
      </c>
      <c r="I395" s="48">
        <v>43586</v>
      </c>
      <c r="J395" s="48">
        <v>43586.651770833298</v>
      </c>
      <c r="K395" s="163">
        <v>43587</v>
      </c>
      <c r="L395" s="48"/>
      <c r="M395" s="49">
        <v>0</v>
      </c>
      <c r="N395" s="49">
        <v>0</v>
      </c>
      <c r="O395" s="49">
        <v>1456.91</v>
      </c>
      <c r="P395" s="49">
        <v>1456.91</v>
      </c>
    </row>
    <row r="396" spans="2:16" hidden="1">
      <c r="B396" t="s">
        <v>241</v>
      </c>
      <c r="C396" t="s">
        <v>120</v>
      </c>
      <c r="D396" t="str">
        <f>VLOOKUP(Drawdown_Report[[#This Row],[Activity Number]],'Activity Info.'!$A$2:$B$26,2,TRUE)</f>
        <v>Whole Community Resilience</v>
      </c>
      <c r="E396" t="s">
        <v>242</v>
      </c>
      <c r="F396">
        <v>431232</v>
      </c>
      <c r="G396">
        <v>7</v>
      </c>
      <c r="H396" t="s">
        <v>218</v>
      </c>
      <c r="I396" s="48">
        <v>43601</v>
      </c>
      <c r="J396" s="48">
        <v>43601.620914351799</v>
      </c>
      <c r="K396" s="163">
        <v>43602</v>
      </c>
      <c r="L396" s="48"/>
      <c r="M396" s="49">
        <v>0</v>
      </c>
      <c r="N396" s="49">
        <v>0</v>
      </c>
      <c r="O396" s="49">
        <v>2715.39</v>
      </c>
      <c r="P396" s="49">
        <v>2715.39</v>
      </c>
    </row>
    <row r="397" spans="2:16" hidden="1">
      <c r="B397" t="s">
        <v>241</v>
      </c>
      <c r="C397" t="s">
        <v>120</v>
      </c>
      <c r="D397" t="str">
        <f>VLOOKUP(Drawdown_Report[[#This Row],[Activity Number]],'Activity Info.'!$A$2:$B$26,2,TRUE)</f>
        <v>Whole Community Resilience</v>
      </c>
      <c r="E397" t="s">
        <v>242</v>
      </c>
      <c r="F397">
        <v>436412</v>
      </c>
      <c r="G397">
        <v>8</v>
      </c>
      <c r="H397" t="s">
        <v>218</v>
      </c>
      <c r="I397" s="48">
        <v>43647</v>
      </c>
      <c r="J397" s="48">
        <v>43647.3992476852</v>
      </c>
      <c r="K397" s="163">
        <v>43648</v>
      </c>
      <c r="L397" s="48"/>
      <c r="M397" s="49">
        <v>0</v>
      </c>
      <c r="N397" s="49">
        <v>0</v>
      </c>
      <c r="O397" s="49">
        <v>5623.14</v>
      </c>
      <c r="P397" s="49">
        <v>5623.14</v>
      </c>
    </row>
    <row r="398" spans="2:16" hidden="1">
      <c r="B398" t="s">
        <v>241</v>
      </c>
      <c r="C398" t="s">
        <v>120</v>
      </c>
      <c r="D398" t="str">
        <f>VLOOKUP(Drawdown_Report[[#This Row],[Activity Number]],'Activity Info.'!$A$2:$B$26,2,TRUE)</f>
        <v>Whole Community Resilience</v>
      </c>
      <c r="E398" t="s">
        <v>242</v>
      </c>
      <c r="F398">
        <v>437033</v>
      </c>
      <c r="G398">
        <v>8</v>
      </c>
      <c r="H398" t="s">
        <v>218</v>
      </c>
      <c r="I398" s="48">
        <v>43654</v>
      </c>
      <c r="J398" s="48">
        <v>43654.425671296303</v>
      </c>
      <c r="K398" s="163">
        <v>43655</v>
      </c>
      <c r="L398" s="48"/>
      <c r="M398" s="49">
        <v>0</v>
      </c>
      <c r="N398" s="49">
        <v>0</v>
      </c>
      <c r="O398" s="49">
        <v>1020.2</v>
      </c>
      <c r="P398" s="49">
        <v>1020.2</v>
      </c>
    </row>
    <row r="399" spans="2:16" hidden="1">
      <c r="B399" t="s">
        <v>241</v>
      </c>
      <c r="C399" t="s">
        <v>120</v>
      </c>
      <c r="D399" t="str">
        <f>VLOOKUP(Drawdown_Report[[#This Row],[Activity Number]],'Activity Info.'!$A$2:$B$26,2,TRUE)</f>
        <v>Whole Community Resilience</v>
      </c>
      <c r="E399" t="s">
        <v>242</v>
      </c>
      <c r="F399">
        <v>439735</v>
      </c>
      <c r="G399">
        <v>8</v>
      </c>
      <c r="H399" t="s">
        <v>218</v>
      </c>
      <c r="I399" s="48">
        <v>43675</v>
      </c>
      <c r="J399" s="48">
        <v>43675.479143518503</v>
      </c>
      <c r="K399" s="163">
        <v>43676</v>
      </c>
      <c r="L399" s="48"/>
      <c r="M399" s="49">
        <v>0</v>
      </c>
      <c r="N399" s="49">
        <v>0</v>
      </c>
      <c r="O399" s="49">
        <v>597.05999999999995</v>
      </c>
      <c r="P399" s="49">
        <v>597.05999999999995</v>
      </c>
    </row>
    <row r="400" spans="2:16" hidden="1">
      <c r="B400" t="s">
        <v>241</v>
      </c>
      <c r="C400" t="s">
        <v>120</v>
      </c>
      <c r="D400" t="str">
        <f>VLOOKUP(Drawdown_Report[[#This Row],[Activity Number]],'Activity Info.'!$A$2:$B$26,2,TRUE)</f>
        <v>Whole Community Resilience</v>
      </c>
      <c r="E400" t="s">
        <v>242</v>
      </c>
      <c r="F400">
        <v>440812</v>
      </c>
      <c r="G400">
        <v>1</v>
      </c>
      <c r="H400" t="s">
        <v>218</v>
      </c>
      <c r="I400" s="48">
        <v>43684</v>
      </c>
      <c r="J400" s="48">
        <v>43684.727245370399</v>
      </c>
      <c r="K400" s="163">
        <v>43685</v>
      </c>
      <c r="L400" s="48"/>
      <c r="M400" s="49">
        <v>0</v>
      </c>
      <c r="N400" s="49">
        <v>0</v>
      </c>
      <c r="O400" s="49">
        <v>16101.24</v>
      </c>
      <c r="P400" s="49">
        <v>16101.24</v>
      </c>
    </row>
    <row r="401" spans="2:16" hidden="1">
      <c r="B401" t="s">
        <v>241</v>
      </c>
      <c r="C401" t="s">
        <v>120</v>
      </c>
      <c r="D401" t="str">
        <f>VLOOKUP(Drawdown_Report[[#This Row],[Activity Number]],'Activity Info.'!$A$2:$B$26,2,TRUE)</f>
        <v>Whole Community Resilience</v>
      </c>
      <c r="E401" t="s">
        <v>242</v>
      </c>
      <c r="F401">
        <v>441267</v>
      </c>
      <c r="G401">
        <v>1</v>
      </c>
      <c r="H401" t="s">
        <v>218</v>
      </c>
      <c r="I401" s="48">
        <v>43696</v>
      </c>
      <c r="J401" s="48">
        <v>43696.385127314803</v>
      </c>
      <c r="K401" s="163">
        <v>43697</v>
      </c>
      <c r="L401" s="48"/>
      <c r="M401" s="49">
        <v>0</v>
      </c>
      <c r="N401" s="49">
        <v>0</v>
      </c>
      <c r="O401" s="49">
        <v>56692.94</v>
      </c>
      <c r="P401" s="49">
        <v>56692.94</v>
      </c>
    </row>
    <row r="402" spans="2:16" hidden="1">
      <c r="B402" t="s">
        <v>241</v>
      </c>
      <c r="C402" t="s">
        <v>120</v>
      </c>
      <c r="D402" t="str">
        <f>VLOOKUP(Drawdown_Report[[#This Row],[Activity Number]],'Activity Info.'!$A$2:$B$26,2,TRUE)</f>
        <v>Whole Community Resilience</v>
      </c>
      <c r="E402" t="s">
        <v>242</v>
      </c>
      <c r="F402">
        <v>444532</v>
      </c>
      <c r="G402">
        <v>7</v>
      </c>
      <c r="H402" t="s">
        <v>218</v>
      </c>
      <c r="I402" s="48">
        <v>43728</v>
      </c>
      <c r="J402" s="48">
        <v>43728.612870370402</v>
      </c>
      <c r="K402" s="163">
        <v>43729</v>
      </c>
      <c r="L402" s="48"/>
      <c r="M402" s="49">
        <v>0</v>
      </c>
      <c r="N402" s="49">
        <v>0</v>
      </c>
      <c r="O402" s="49">
        <v>4496.05</v>
      </c>
      <c r="P402" s="49">
        <v>4496.05</v>
      </c>
    </row>
    <row r="403" spans="2:16" hidden="1">
      <c r="B403" t="s">
        <v>241</v>
      </c>
      <c r="C403" t="s">
        <v>120</v>
      </c>
      <c r="D403" t="str">
        <f>VLOOKUP(Drawdown_Report[[#This Row],[Activity Number]],'Activity Info.'!$A$2:$B$26,2,TRUE)</f>
        <v>Whole Community Resilience</v>
      </c>
      <c r="E403" t="s">
        <v>242</v>
      </c>
      <c r="F403">
        <v>445412</v>
      </c>
      <c r="G403">
        <v>6</v>
      </c>
      <c r="H403" t="s">
        <v>218</v>
      </c>
      <c r="I403" s="48">
        <v>43735</v>
      </c>
      <c r="J403" s="48">
        <v>43735.503587963001</v>
      </c>
      <c r="K403" s="163">
        <v>43736</v>
      </c>
      <c r="L403" s="48"/>
      <c r="M403" s="49">
        <v>0</v>
      </c>
      <c r="N403" s="49">
        <v>0</v>
      </c>
      <c r="O403" s="49">
        <v>1563.81</v>
      </c>
      <c r="P403" s="49">
        <v>1563.81</v>
      </c>
    </row>
    <row r="404" spans="2:16" hidden="1">
      <c r="B404" t="s">
        <v>241</v>
      </c>
      <c r="C404" t="s">
        <v>120</v>
      </c>
      <c r="D404" t="str">
        <f>VLOOKUP(Drawdown_Report[[#This Row],[Activity Number]],'Activity Info.'!$A$2:$B$26,2,TRUE)</f>
        <v>Whole Community Resilience</v>
      </c>
      <c r="E404" t="s">
        <v>242</v>
      </c>
      <c r="F404">
        <v>446816</v>
      </c>
      <c r="G404">
        <v>5</v>
      </c>
      <c r="H404" t="s">
        <v>218</v>
      </c>
      <c r="I404" s="48">
        <v>43739</v>
      </c>
      <c r="J404" s="48">
        <v>43739.751412037003</v>
      </c>
      <c r="K404" s="163">
        <v>43740</v>
      </c>
      <c r="L404" s="48"/>
      <c r="M404" s="49">
        <v>0</v>
      </c>
      <c r="N404" s="49">
        <v>0</v>
      </c>
      <c r="O404" s="49">
        <v>1278.04</v>
      </c>
      <c r="P404" s="49">
        <v>1278.04</v>
      </c>
    </row>
    <row r="405" spans="2:16" hidden="1">
      <c r="B405" t="s">
        <v>241</v>
      </c>
      <c r="C405" t="s">
        <v>120</v>
      </c>
      <c r="D405" t="str">
        <f>VLOOKUP(Drawdown_Report[[#This Row],[Activity Number]],'Activity Info.'!$A$2:$B$26,2,TRUE)</f>
        <v>Whole Community Resilience</v>
      </c>
      <c r="E405" t="s">
        <v>242</v>
      </c>
      <c r="F405">
        <v>447860</v>
      </c>
      <c r="G405">
        <v>5</v>
      </c>
      <c r="H405" t="s">
        <v>218</v>
      </c>
      <c r="I405" s="48">
        <v>43749</v>
      </c>
      <c r="J405" s="48">
        <v>43749.738067129598</v>
      </c>
      <c r="K405" s="163">
        <v>43750</v>
      </c>
      <c r="L405" s="48"/>
      <c r="M405" s="49">
        <v>0</v>
      </c>
      <c r="N405" s="49">
        <v>0</v>
      </c>
      <c r="O405" s="49">
        <v>476.9</v>
      </c>
      <c r="P405" s="49">
        <v>476.9</v>
      </c>
    </row>
    <row r="406" spans="2:16" hidden="1">
      <c r="B406" t="s">
        <v>241</v>
      </c>
      <c r="C406" t="s">
        <v>120</v>
      </c>
      <c r="D406" t="str">
        <f>VLOOKUP(Drawdown_Report[[#This Row],[Activity Number]],'Activity Info.'!$A$2:$B$26,2,TRUE)</f>
        <v>Whole Community Resilience</v>
      </c>
      <c r="E406" t="s">
        <v>242</v>
      </c>
      <c r="F406">
        <v>450265</v>
      </c>
      <c r="G406">
        <v>5</v>
      </c>
      <c r="H406" t="s">
        <v>218</v>
      </c>
      <c r="I406" s="48">
        <v>43762</v>
      </c>
      <c r="J406" s="48">
        <v>43762.676157407397</v>
      </c>
      <c r="K406" s="163">
        <v>43763</v>
      </c>
      <c r="L406" s="48"/>
      <c r="M406" s="49">
        <v>0</v>
      </c>
      <c r="N406" s="49">
        <v>0</v>
      </c>
      <c r="O406" s="49">
        <v>938.94</v>
      </c>
      <c r="P406" s="49">
        <v>938.94</v>
      </c>
    </row>
    <row r="407" spans="2:16" hidden="1">
      <c r="B407" t="s">
        <v>241</v>
      </c>
      <c r="C407" t="s">
        <v>120</v>
      </c>
      <c r="D407" t="str">
        <f>VLOOKUP(Drawdown_Report[[#This Row],[Activity Number]],'Activity Info.'!$A$2:$B$26,2,TRUE)</f>
        <v>Whole Community Resilience</v>
      </c>
      <c r="E407" t="s">
        <v>242</v>
      </c>
      <c r="F407">
        <v>450534</v>
      </c>
      <c r="G407">
        <v>6</v>
      </c>
      <c r="H407" t="s">
        <v>218</v>
      </c>
      <c r="I407" s="48">
        <v>43766</v>
      </c>
      <c r="J407" s="48">
        <v>43766.720046296301</v>
      </c>
      <c r="K407" s="163">
        <v>43767</v>
      </c>
      <c r="L407" s="48"/>
      <c r="M407" s="49">
        <v>0</v>
      </c>
      <c r="N407" s="49">
        <v>0</v>
      </c>
      <c r="O407" s="49">
        <v>907.19</v>
      </c>
      <c r="P407" s="49">
        <v>907.19</v>
      </c>
    </row>
    <row r="408" spans="2:16" hidden="1">
      <c r="B408" t="s">
        <v>241</v>
      </c>
      <c r="C408" t="s">
        <v>120</v>
      </c>
      <c r="D408" t="str">
        <f>VLOOKUP(Drawdown_Report[[#This Row],[Activity Number]],'Activity Info.'!$A$2:$B$26,2,TRUE)</f>
        <v>Whole Community Resilience</v>
      </c>
      <c r="E408" t="s">
        <v>242</v>
      </c>
      <c r="F408">
        <v>452655</v>
      </c>
      <c r="G408">
        <v>7</v>
      </c>
      <c r="H408" t="s">
        <v>218</v>
      </c>
      <c r="I408" s="48">
        <v>43777</v>
      </c>
      <c r="J408" s="48">
        <v>43777.625127314801</v>
      </c>
      <c r="K408" s="163">
        <v>43778</v>
      </c>
      <c r="L408" s="48"/>
      <c r="M408" s="49">
        <v>0</v>
      </c>
      <c r="N408" s="49">
        <v>0</v>
      </c>
      <c r="O408" s="49">
        <v>539.83000000000004</v>
      </c>
      <c r="P408" s="49">
        <v>539.83000000000004</v>
      </c>
    </row>
    <row r="409" spans="2:16" hidden="1">
      <c r="B409" t="s">
        <v>241</v>
      </c>
      <c r="C409" t="s">
        <v>120</v>
      </c>
      <c r="D409" t="str">
        <f>VLOOKUP(Drawdown_Report[[#This Row],[Activity Number]],'Activity Info.'!$A$2:$B$26,2,TRUE)</f>
        <v>Whole Community Resilience</v>
      </c>
      <c r="E409" t="s">
        <v>242</v>
      </c>
      <c r="F409">
        <v>453415</v>
      </c>
      <c r="G409">
        <v>1</v>
      </c>
      <c r="H409" t="s">
        <v>218</v>
      </c>
      <c r="I409" s="48">
        <v>43782</v>
      </c>
      <c r="J409" s="48">
        <v>43782.691666666702</v>
      </c>
      <c r="K409" s="163">
        <v>43783</v>
      </c>
      <c r="L409" s="48"/>
      <c r="M409" s="49">
        <v>0</v>
      </c>
      <c r="N409" s="49">
        <v>0</v>
      </c>
      <c r="O409" s="49">
        <v>79049.8</v>
      </c>
      <c r="P409" s="49">
        <v>79049.8</v>
      </c>
    </row>
    <row r="410" spans="2:16" hidden="1">
      <c r="B410" t="s">
        <v>241</v>
      </c>
      <c r="C410" t="s">
        <v>120</v>
      </c>
      <c r="D410" t="str">
        <f>VLOOKUP(Drawdown_Report[[#This Row],[Activity Number]],'Activity Info.'!$A$2:$B$26,2,TRUE)</f>
        <v>Whole Community Resilience</v>
      </c>
      <c r="E410" t="s">
        <v>242</v>
      </c>
      <c r="F410">
        <v>453693</v>
      </c>
      <c r="G410">
        <v>1</v>
      </c>
      <c r="H410" t="s">
        <v>218</v>
      </c>
      <c r="I410" s="48">
        <v>43783</v>
      </c>
      <c r="J410" s="48">
        <v>43783.637222222198</v>
      </c>
      <c r="K410" s="163">
        <v>43784</v>
      </c>
      <c r="L410" s="48"/>
      <c r="M410" s="49">
        <v>0</v>
      </c>
      <c r="N410" s="49">
        <v>0</v>
      </c>
      <c r="O410" s="49">
        <v>42455.78</v>
      </c>
      <c r="P410" s="49">
        <v>42455.78</v>
      </c>
    </row>
    <row r="411" spans="2:16" hidden="1">
      <c r="B411" t="s">
        <v>241</v>
      </c>
      <c r="C411" t="s">
        <v>120</v>
      </c>
      <c r="D411" t="str">
        <f>VLOOKUP(Drawdown_Report[[#This Row],[Activity Number]],'Activity Info.'!$A$2:$B$26,2,TRUE)</f>
        <v>Whole Community Resilience</v>
      </c>
      <c r="E411" t="s">
        <v>242</v>
      </c>
      <c r="F411">
        <v>455336</v>
      </c>
      <c r="G411">
        <v>6</v>
      </c>
      <c r="H411" t="s">
        <v>218</v>
      </c>
      <c r="I411" s="48">
        <v>43791</v>
      </c>
      <c r="J411" s="48">
        <v>43791.829212962999</v>
      </c>
      <c r="K411" s="163">
        <v>43792</v>
      </c>
      <c r="L411" s="48"/>
      <c r="M411" s="49">
        <v>0</v>
      </c>
      <c r="N411" s="49">
        <v>0</v>
      </c>
      <c r="O411" s="49">
        <v>60805.35</v>
      </c>
      <c r="P411" s="49">
        <v>60805.35</v>
      </c>
    </row>
    <row r="412" spans="2:16" hidden="1">
      <c r="B412" t="s">
        <v>241</v>
      </c>
      <c r="C412" t="s">
        <v>120</v>
      </c>
      <c r="D412" t="str">
        <f>VLOOKUP(Drawdown_Report[[#This Row],[Activity Number]],'Activity Info.'!$A$2:$B$26,2,TRUE)</f>
        <v>Whole Community Resilience</v>
      </c>
      <c r="E412" t="s">
        <v>242</v>
      </c>
      <c r="F412">
        <v>456552</v>
      </c>
      <c r="G412">
        <v>1</v>
      </c>
      <c r="H412" t="s">
        <v>218</v>
      </c>
      <c r="I412" s="48">
        <v>43802</v>
      </c>
      <c r="J412" s="48">
        <v>43802.703912037003</v>
      </c>
      <c r="K412" s="163">
        <v>43803</v>
      </c>
      <c r="L412" s="48"/>
      <c r="M412" s="49">
        <v>0</v>
      </c>
      <c r="N412" s="49">
        <v>0</v>
      </c>
      <c r="O412" s="49">
        <v>33958.449999999997</v>
      </c>
      <c r="P412" s="49">
        <v>33958.449999999997</v>
      </c>
    </row>
    <row r="413" spans="2:16" hidden="1">
      <c r="B413" t="s">
        <v>241</v>
      </c>
      <c r="C413" t="s">
        <v>120</v>
      </c>
      <c r="D413" t="str">
        <f>VLOOKUP(Drawdown_Report[[#This Row],[Activity Number]],'Activity Info.'!$A$2:$B$26,2,TRUE)</f>
        <v>Whole Community Resilience</v>
      </c>
      <c r="E413" t="s">
        <v>242</v>
      </c>
      <c r="F413">
        <v>458614</v>
      </c>
      <c r="G413">
        <v>6</v>
      </c>
      <c r="H413" t="s">
        <v>218</v>
      </c>
      <c r="I413" s="48">
        <v>43818</v>
      </c>
      <c r="J413" s="48">
        <v>43818.707905092597</v>
      </c>
      <c r="K413" s="163">
        <v>43819</v>
      </c>
      <c r="L413" s="48"/>
      <c r="M413" s="49">
        <v>0</v>
      </c>
      <c r="N413" s="49">
        <v>0</v>
      </c>
      <c r="O413" s="49">
        <v>606.64</v>
      </c>
      <c r="P413" s="49">
        <v>606.64</v>
      </c>
    </row>
    <row r="414" spans="2:16" hidden="1">
      <c r="B414" t="s">
        <v>241</v>
      </c>
      <c r="C414" t="s">
        <v>120</v>
      </c>
      <c r="D414" t="str">
        <f>VLOOKUP(Drawdown_Report[[#This Row],[Activity Number]],'Activity Info.'!$A$2:$B$26,2,TRUE)</f>
        <v>Whole Community Resilience</v>
      </c>
      <c r="E414" t="s">
        <v>242</v>
      </c>
      <c r="F414">
        <v>461273</v>
      </c>
      <c r="G414">
        <v>10</v>
      </c>
      <c r="H414" t="s">
        <v>218</v>
      </c>
      <c r="I414" s="48">
        <v>43844</v>
      </c>
      <c r="J414" s="48">
        <v>43844.702442129601</v>
      </c>
      <c r="K414" s="163">
        <v>43845</v>
      </c>
      <c r="L414" s="48"/>
      <c r="M414" s="49">
        <v>0</v>
      </c>
      <c r="N414" s="49">
        <v>0</v>
      </c>
      <c r="O414" s="49">
        <v>698.1</v>
      </c>
      <c r="P414" s="49">
        <v>698.1</v>
      </c>
    </row>
    <row r="415" spans="2:16" hidden="1">
      <c r="B415" t="s">
        <v>241</v>
      </c>
      <c r="C415" t="s">
        <v>120</v>
      </c>
      <c r="D415" t="str">
        <f>VLOOKUP(Drawdown_Report[[#This Row],[Activity Number]],'Activity Info.'!$A$2:$B$26,2,TRUE)</f>
        <v>Whole Community Resilience</v>
      </c>
      <c r="E415" t="s">
        <v>242</v>
      </c>
      <c r="F415">
        <v>463944</v>
      </c>
      <c r="G415">
        <v>8</v>
      </c>
      <c r="H415" t="s">
        <v>218</v>
      </c>
      <c r="I415" s="48">
        <v>43864</v>
      </c>
      <c r="J415" s="48">
        <v>43864.660844907397</v>
      </c>
      <c r="K415" s="163">
        <v>43865</v>
      </c>
      <c r="L415" s="48"/>
      <c r="M415" s="49">
        <v>0</v>
      </c>
      <c r="N415" s="49">
        <v>0</v>
      </c>
      <c r="O415" s="49">
        <v>948.14</v>
      </c>
      <c r="P415" s="49">
        <v>948.14</v>
      </c>
    </row>
    <row r="416" spans="2:16" hidden="1">
      <c r="B416" t="s">
        <v>241</v>
      </c>
      <c r="C416" t="s">
        <v>120</v>
      </c>
      <c r="D416" t="str">
        <f>VLOOKUP(Drawdown_Report[[#This Row],[Activity Number]],'Activity Info.'!$A$2:$B$26,2,TRUE)</f>
        <v>Whole Community Resilience</v>
      </c>
      <c r="E416" t="s">
        <v>242</v>
      </c>
      <c r="F416">
        <v>464157</v>
      </c>
      <c r="G416">
        <v>8</v>
      </c>
      <c r="H416" t="s">
        <v>218</v>
      </c>
      <c r="I416" s="48">
        <v>43866</v>
      </c>
      <c r="J416" s="48">
        <v>43866.704131944403</v>
      </c>
      <c r="K416" s="163">
        <v>43867</v>
      </c>
      <c r="L416" s="48"/>
      <c r="M416" s="49">
        <v>0</v>
      </c>
      <c r="N416" s="49">
        <v>0</v>
      </c>
      <c r="O416" s="49">
        <v>449.53</v>
      </c>
      <c r="P416" s="49">
        <v>449.53</v>
      </c>
    </row>
    <row r="417" spans="2:16" hidden="1">
      <c r="B417" t="s">
        <v>241</v>
      </c>
      <c r="C417" t="s">
        <v>120</v>
      </c>
      <c r="D417" t="str">
        <f>VLOOKUP(Drawdown_Report[[#This Row],[Activity Number]],'Activity Info.'!$A$2:$B$26,2,TRUE)</f>
        <v>Whole Community Resilience</v>
      </c>
      <c r="E417" t="s">
        <v>242</v>
      </c>
      <c r="F417">
        <v>470154</v>
      </c>
      <c r="G417">
        <v>1</v>
      </c>
      <c r="H417" t="s">
        <v>218</v>
      </c>
      <c r="I417" s="48">
        <v>43923</v>
      </c>
      <c r="J417" s="48">
        <v>43923.7964236111</v>
      </c>
      <c r="K417" s="163">
        <v>43924</v>
      </c>
      <c r="L417" s="48"/>
      <c r="M417" s="49">
        <v>0</v>
      </c>
      <c r="N417" s="49">
        <v>0</v>
      </c>
      <c r="O417" s="49">
        <v>15630.48</v>
      </c>
      <c r="P417" s="49">
        <v>15630.48</v>
      </c>
    </row>
    <row r="418" spans="2:16" hidden="1">
      <c r="B418" t="s">
        <v>241</v>
      </c>
      <c r="C418" t="s">
        <v>120</v>
      </c>
      <c r="D418" t="str">
        <f>VLOOKUP(Drawdown_Report[[#This Row],[Activity Number]],'Activity Info.'!$A$2:$B$26,2,TRUE)</f>
        <v>Whole Community Resilience</v>
      </c>
      <c r="E418" t="s">
        <v>242</v>
      </c>
      <c r="F418">
        <v>470425</v>
      </c>
      <c r="G418">
        <v>1</v>
      </c>
      <c r="H418" t="s">
        <v>218</v>
      </c>
      <c r="I418" s="48">
        <v>43927</v>
      </c>
      <c r="J418" s="48">
        <v>43927.775196759299</v>
      </c>
      <c r="K418" s="163">
        <v>43928</v>
      </c>
      <c r="L418" s="48"/>
      <c r="M418" s="49">
        <v>0</v>
      </c>
      <c r="N418" s="49">
        <v>0</v>
      </c>
      <c r="O418" s="49">
        <v>15892.02</v>
      </c>
      <c r="P418" s="49">
        <v>15892.02</v>
      </c>
    </row>
    <row r="419" spans="2:16" hidden="1">
      <c r="B419" t="s">
        <v>241</v>
      </c>
      <c r="C419" t="s">
        <v>120</v>
      </c>
      <c r="D419" t="str">
        <f>VLOOKUP(Drawdown_Report[[#This Row],[Activity Number]],'Activity Info.'!$A$2:$B$26,2,TRUE)</f>
        <v>Whole Community Resilience</v>
      </c>
      <c r="E419" t="s">
        <v>242</v>
      </c>
      <c r="F419">
        <v>470618</v>
      </c>
      <c r="G419">
        <v>1</v>
      </c>
      <c r="H419" t="s">
        <v>218</v>
      </c>
      <c r="I419" s="48">
        <v>43928</v>
      </c>
      <c r="J419" s="48">
        <v>43928.841956018499</v>
      </c>
      <c r="K419" s="163">
        <v>43929</v>
      </c>
      <c r="L419" s="48"/>
      <c r="M419" s="49">
        <v>0</v>
      </c>
      <c r="N419" s="49">
        <v>0</v>
      </c>
      <c r="O419" s="49">
        <v>17322.240000000002</v>
      </c>
      <c r="P419" s="49">
        <v>17322.240000000002</v>
      </c>
    </row>
    <row r="420" spans="2:16" hidden="1">
      <c r="B420" t="s">
        <v>241</v>
      </c>
      <c r="C420" t="s">
        <v>120</v>
      </c>
      <c r="D420" t="str">
        <f>VLOOKUP(Drawdown_Report[[#This Row],[Activity Number]],'Activity Info.'!$A$2:$B$26,2,TRUE)</f>
        <v>Agency Planning Initiatives (GIS, Planning Integration)</v>
      </c>
      <c r="E420" t="s">
        <v>243</v>
      </c>
      <c r="F420">
        <v>418790</v>
      </c>
      <c r="G420">
        <v>9</v>
      </c>
      <c r="H420" t="s">
        <v>218</v>
      </c>
      <c r="I420" s="48">
        <v>43504</v>
      </c>
      <c r="J420" s="48">
        <v>43504.885185185201</v>
      </c>
      <c r="K420" s="163">
        <v>43508</v>
      </c>
      <c r="L420" s="48"/>
      <c r="M420" s="49">
        <v>0</v>
      </c>
      <c r="N420" s="49">
        <v>0</v>
      </c>
      <c r="O420" s="49">
        <v>143.72999999999999</v>
      </c>
      <c r="P420" s="49">
        <v>143.72999999999999</v>
      </c>
    </row>
    <row r="421" spans="2:16" hidden="1">
      <c r="B421" t="s">
        <v>241</v>
      </c>
      <c r="C421" t="s">
        <v>120</v>
      </c>
      <c r="D421" t="str">
        <f>VLOOKUP(Drawdown_Report[[#This Row],[Activity Number]],'Activity Info.'!$A$2:$B$26,2,TRUE)</f>
        <v>Agency Planning Initiatives (GIS, Planning Integration)</v>
      </c>
      <c r="E421" t="s">
        <v>243</v>
      </c>
      <c r="F421">
        <v>428728</v>
      </c>
      <c r="G421">
        <v>13</v>
      </c>
      <c r="H421" t="s">
        <v>218</v>
      </c>
      <c r="I421" s="48">
        <v>43581</v>
      </c>
      <c r="J421" s="48">
        <v>43581.528726851902</v>
      </c>
      <c r="K421" s="163">
        <v>43582</v>
      </c>
      <c r="L421" s="48"/>
      <c r="M421" s="49">
        <v>0</v>
      </c>
      <c r="N421" s="49">
        <v>0</v>
      </c>
      <c r="O421" s="49">
        <v>474.11</v>
      </c>
      <c r="P421" s="49">
        <v>474.11</v>
      </c>
    </row>
    <row r="422" spans="2:16" hidden="1">
      <c r="B422" t="s">
        <v>241</v>
      </c>
      <c r="C422" t="s">
        <v>120</v>
      </c>
      <c r="D422" t="str">
        <f>VLOOKUP(Drawdown_Report[[#This Row],[Activity Number]],'Activity Info.'!$A$2:$B$26,2,TRUE)</f>
        <v>Agency Planning Initiatives (GIS, Planning Integration)</v>
      </c>
      <c r="E422" t="s">
        <v>243</v>
      </c>
      <c r="F422">
        <v>429398</v>
      </c>
      <c r="G422">
        <v>6</v>
      </c>
      <c r="H422" t="s">
        <v>218</v>
      </c>
      <c r="I422" s="48">
        <v>43586</v>
      </c>
      <c r="J422" s="48">
        <v>43586.651770833298</v>
      </c>
      <c r="K422" s="163">
        <v>43587</v>
      </c>
      <c r="L422" s="48"/>
      <c r="M422" s="49">
        <v>0</v>
      </c>
      <c r="N422" s="49">
        <v>0</v>
      </c>
      <c r="O422" s="49">
        <v>169.14</v>
      </c>
      <c r="P422" s="49">
        <v>169.14</v>
      </c>
    </row>
    <row r="423" spans="2:16" hidden="1">
      <c r="B423" t="s">
        <v>241</v>
      </c>
      <c r="C423" t="s">
        <v>120</v>
      </c>
      <c r="D423" t="str">
        <f>VLOOKUP(Drawdown_Report[[#This Row],[Activity Number]],'Activity Info.'!$A$2:$B$26,2,TRUE)</f>
        <v>Agency Planning Initiatives (GIS, Planning Integration)</v>
      </c>
      <c r="E423" t="s">
        <v>243</v>
      </c>
      <c r="F423">
        <v>431232</v>
      </c>
      <c r="G423">
        <v>12</v>
      </c>
      <c r="H423" t="s">
        <v>218</v>
      </c>
      <c r="I423" s="48">
        <v>43601</v>
      </c>
      <c r="J423" s="48">
        <v>43601.620914351799</v>
      </c>
      <c r="K423" s="163">
        <v>43602</v>
      </c>
      <c r="L423" s="48"/>
      <c r="M423" s="49">
        <v>0</v>
      </c>
      <c r="N423" s="49">
        <v>0</v>
      </c>
      <c r="O423" s="49">
        <v>716.57</v>
      </c>
      <c r="P423" s="49">
        <v>716.57</v>
      </c>
    </row>
    <row r="424" spans="2:16" hidden="1">
      <c r="B424" t="s">
        <v>241</v>
      </c>
      <c r="C424" t="s">
        <v>120</v>
      </c>
      <c r="D424" t="str">
        <f>VLOOKUP(Drawdown_Report[[#This Row],[Activity Number]],'Activity Info.'!$A$2:$B$26,2,TRUE)</f>
        <v>Agency Planning Initiatives (GIS, Planning Integration)</v>
      </c>
      <c r="E424" t="s">
        <v>243</v>
      </c>
      <c r="F424">
        <v>436412</v>
      </c>
      <c r="G424">
        <v>16</v>
      </c>
      <c r="H424" t="s">
        <v>218</v>
      </c>
      <c r="I424" s="48">
        <v>43647</v>
      </c>
      <c r="J424" s="48">
        <v>43647.3992476852</v>
      </c>
      <c r="K424" s="163">
        <v>43648</v>
      </c>
      <c r="L424" s="48"/>
      <c r="M424" s="49">
        <v>0</v>
      </c>
      <c r="N424" s="49">
        <v>0</v>
      </c>
      <c r="O424" s="49">
        <v>1691.6</v>
      </c>
      <c r="P424" s="49">
        <v>1691.6</v>
      </c>
    </row>
    <row r="425" spans="2:16" hidden="1">
      <c r="B425" t="s">
        <v>241</v>
      </c>
      <c r="C425" t="s">
        <v>120</v>
      </c>
      <c r="D425" t="str">
        <f>VLOOKUP(Drawdown_Report[[#This Row],[Activity Number]],'Activity Info.'!$A$2:$B$26,2,TRUE)</f>
        <v>Agency Planning Initiatives (GIS, Planning Integration)</v>
      </c>
      <c r="E425" t="s">
        <v>243</v>
      </c>
      <c r="F425">
        <v>437033</v>
      </c>
      <c r="G425">
        <v>16</v>
      </c>
      <c r="H425" t="s">
        <v>218</v>
      </c>
      <c r="I425" s="48">
        <v>43654</v>
      </c>
      <c r="J425" s="48">
        <v>43654.425671296303</v>
      </c>
      <c r="K425" s="163">
        <v>43655</v>
      </c>
      <c r="L425" s="48"/>
      <c r="M425" s="49">
        <v>0</v>
      </c>
      <c r="N425" s="49">
        <v>0</v>
      </c>
      <c r="O425" s="49">
        <v>483.61</v>
      </c>
      <c r="P425" s="49">
        <v>483.61</v>
      </c>
    </row>
    <row r="426" spans="2:16" hidden="1">
      <c r="B426" t="s">
        <v>241</v>
      </c>
      <c r="C426" t="s">
        <v>120</v>
      </c>
      <c r="D426" t="str">
        <f>VLOOKUP(Drawdown_Report[[#This Row],[Activity Number]],'Activity Info.'!$A$2:$B$26,2,TRUE)</f>
        <v>Agency Planning Initiatives (GIS, Planning Integration)</v>
      </c>
      <c r="E426" t="s">
        <v>243</v>
      </c>
      <c r="F426">
        <v>439735</v>
      </c>
      <c r="G426">
        <v>18</v>
      </c>
      <c r="H426" t="s">
        <v>218</v>
      </c>
      <c r="I426" s="48">
        <v>43675</v>
      </c>
      <c r="J426" s="48">
        <v>43675.479143518503</v>
      </c>
      <c r="K426" s="163">
        <v>43676</v>
      </c>
      <c r="L426" s="48"/>
      <c r="M426" s="49">
        <v>0</v>
      </c>
      <c r="N426" s="49">
        <v>0</v>
      </c>
      <c r="O426" s="49">
        <v>774.1</v>
      </c>
      <c r="P426" s="49">
        <v>774.1</v>
      </c>
    </row>
    <row r="427" spans="2:16" hidden="1">
      <c r="B427" t="s">
        <v>241</v>
      </c>
      <c r="C427" t="s">
        <v>120</v>
      </c>
      <c r="D427" t="str">
        <f>VLOOKUP(Drawdown_Report[[#This Row],[Activity Number]],'Activity Info.'!$A$2:$B$26,2,TRUE)</f>
        <v>Agency Planning Initiatives (GIS, Planning Integration)</v>
      </c>
      <c r="E427" t="s">
        <v>243</v>
      </c>
      <c r="F427">
        <v>444532</v>
      </c>
      <c r="G427">
        <v>17</v>
      </c>
      <c r="H427" t="s">
        <v>218</v>
      </c>
      <c r="I427" s="48">
        <v>43728</v>
      </c>
      <c r="J427" s="48">
        <v>43728.612870370402</v>
      </c>
      <c r="K427" s="163">
        <v>43729</v>
      </c>
      <c r="L427" s="48"/>
      <c r="M427" s="49">
        <v>0</v>
      </c>
      <c r="N427" s="49">
        <v>0</v>
      </c>
      <c r="O427" s="49">
        <v>673.48</v>
      </c>
      <c r="P427" s="49">
        <v>673.48</v>
      </c>
    </row>
    <row r="428" spans="2:16" hidden="1">
      <c r="B428" t="s">
        <v>241</v>
      </c>
      <c r="C428" t="s">
        <v>120</v>
      </c>
      <c r="D428" t="str">
        <f>VLOOKUP(Drawdown_Report[[#This Row],[Activity Number]],'Activity Info.'!$A$2:$B$26,2,TRUE)</f>
        <v>Agency Planning Initiatives (GIS, Planning Integration)</v>
      </c>
      <c r="E428" t="s">
        <v>243</v>
      </c>
      <c r="F428">
        <v>445412</v>
      </c>
      <c r="G428">
        <v>16</v>
      </c>
      <c r="H428" t="s">
        <v>218</v>
      </c>
      <c r="I428" s="48">
        <v>43735</v>
      </c>
      <c r="J428" s="48">
        <v>43735.503587963001</v>
      </c>
      <c r="K428" s="163">
        <v>43736</v>
      </c>
      <c r="L428" s="48"/>
      <c r="M428" s="49">
        <v>0</v>
      </c>
      <c r="N428" s="49">
        <v>0</v>
      </c>
      <c r="O428" s="49">
        <v>51.43</v>
      </c>
      <c r="P428" s="49">
        <v>51.43</v>
      </c>
    </row>
    <row r="429" spans="2:16" hidden="1">
      <c r="B429" t="s">
        <v>241</v>
      </c>
      <c r="C429" t="s">
        <v>120</v>
      </c>
      <c r="D429" t="str">
        <f>VLOOKUP(Drawdown_Report[[#This Row],[Activity Number]],'Activity Info.'!$A$2:$B$26,2,TRUE)</f>
        <v>Agency Planning Initiatives (GIS, Planning Integration)</v>
      </c>
      <c r="E429" t="s">
        <v>243</v>
      </c>
      <c r="F429">
        <v>446816</v>
      </c>
      <c r="G429">
        <v>14</v>
      </c>
      <c r="H429" t="s">
        <v>218</v>
      </c>
      <c r="I429" s="48">
        <v>43739</v>
      </c>
      <c r="J429" s="48">
        <v>43739.751412037003</v>
      </c>
      <c r="K429" s="163">
        <v>43740</v>
      </c>
      <c r="L429" s="48"/>
      <c r="M429" s="49">
        <v>0</v>
      </c>
      <c r="N429" s="49">
        <v>0</v>
      </c>
      <c r="O429" s="49">
        <v>137.72</v>
      </c>
      <c r="P429" s="49">
        <v>137.72</v>
      </c>
    </row>
    <row r="430" spans="2:16" hidden="1">
      <c r="B430" t="s">
        <v>241</v>
      </c>
      <c r="C430" t="s">
        <v>120</v>
      </c>
      <c r="D430" t="str">
        <f>VLOOKUP(Drawdown_Report[[#This Row],[Activity Number]],'Activity Info.'!$A$2:$B$26,2,TRUE)</f>
        <v>Agency Planning Initiatives (GIS, Planning Integration)</v>
      </c>
      <c r="E430" t="s">
        <v>243</v>
      </c>
      <c r="F430">
        <v>447860</v>
      </c>
      <c r="G430">
        <v>14</v>
      </c>
      <c r="H430" t="s">
        <v>218</v>
      </c>
      <c r="I430" s="48">
        <v>43749</v>
      </c>
      <c r="J430" s="48">
        <v>43749.738067129598</v>
      </c>
      <c r="K430" s="163">
        <v>43750</v>
      </c>
      <c r="L430" s="48"/>
      <c r="M430" s="49">
        <v>0</v>
      </c>
      <c r="N430" s="49">
        <v>0</v>
      </c>
      <c r="O430" s="49">
        <v>206.94</v>
      </c>
      <c r="P430" s="49">
        <v>206.94</v>
      </c>
    </row>
    <row r="431" spans="2:16" hidden="1">
      <c r="B431" t="s">
        <v>241</v>
      </c>
      <c r="C431" t="s">
        <v>120</v>
      </c>
      <c r="D431" t="str">
        <f>VLOOKUP(Drawdown_Report[[#This Row],[Activity Number]],'Activity Info.'!$A$2:$B$26,2,TRUE)</f>
        <v>Agency Planning Initiatives (GIS, Planning Integration)</v>
      </c>
      <c r="E431" t="s">
        <v>243</v>
      </c>
      <c r="F431">
        <v>450265</v>
      </c>
      <c r="G431">
        <v>14</v>
      </c>
      <c r="H431" t="s">
        <v>218</v>
      </c>
      <c r="I431" s="48">
        <v>43762</v>
      </c>
      <c r="J431" s="48">
        <v>43762.676157407397</v>
      </c>
      <c r="K431" s="163">
        <v>43763</v>
      </c>
      <c r="L431" s="48"/>
      <c r="M431" s="49">
        <v>0</v>
      </c>
      <c r="N431" s="49">
        <v>0</v>
      </c>
      <c r="O431" s="49">
        <v>568.94000000000005</v>
      </c>
      <c r="P431" s="49">
        <v>568.94000000000005</v>
      </c>
    </row>
    <row r="432" spans="2:16" hidden="1">
      <c r="B432" t="s">
        <v>241</v>
      </c>
      <c r="C432" t="s">
        <v>120</v>
      </c>
      <c r="D432" t="str">
        <f>VLOOKUP(Drawdown_Report[[#This Row],[Activity Number]],'Activity Info.'!$A$2:$B$26,2,TRUE)</f>
        <v>Agency Planning Initiatives (GIS, Planning Integration)</v>
      </c>
      <c r="E432" t="s">
        <v>243</v>
      </c>
      <c r="F432">
        <v>452655</v>
      </c>
      <c r="G432">
        <v>15</v>
      </c>
      <c r="H432" t="s">
        <v>218</v>
      </c>
      <c r="I432" s="48">
        <v>43777</v>
      </c>
      <c r="J432" s="48">
        <v>43777.625127314801</v>
      </c>
      <c r="K432" s="163">
        <v>43778</v>
      </c>
      <c r="L432" s="48"/>
      <c r="M432" s="49">
        <v>0</v>
      </c>
      <c r="N432" s="49">
        <v>0</v>
      </c>
      <c r="O432" s="49">
        <v>148.41999999999999</v>
      </c>
      <c r="P432" s="49">
        <v>148.41999999999999</v>
      </c>
    </row>
    <row r="433" spans="2:16" hidden="1">
      <c r="B433" t="s">
        <v>241</v>
      </c>
      <c r="C433" t="s">
        <v>120</v>
      </c>
      <c r="D433" t="str">
        <f>VLOOKUP(Drawdown_Report[[#This Row],[Activity Number]],'Activity Info.'!$A$2:$B$26,2,TRUE)</f>
        <v>Agency Planning Initiatives (GIS, Planning Integration)</v>
      </c>
      <c r="E433" t="s">
        <v>243</v>
      </c>
      <c r="F433">
        <v>455336</v>
      </c>
      <c r="G433">
        <v>12</v>
      </c>
      <c r="H433" t="s">
        <v>218</v>
      </c>
      <c r="I433" s="48">
        <v>43791</v>
      </c>
      <c r="J433" s="48">
        <v>43791.829212962999</v>
      </c>
      <c r="K433" s="163">
        <v>43792</v>
      </c>
      <c r="L433" s="48"/>
      <c r="M433" s="49">
        <v>0</v>
      </c>
      <c r="N433" s="49">
        <v>0</v>
      </c>
      <c r="O433" s="49">
        <v>116.47</v>
      </c>
      <c r="P433" s="49">
        <v>116.47</v>
      </c>
    </row>
    <row r="434" spans="2:16" hidden="1">
      <c r="B434" t="s">
        <v>241</v>
      </c>
      <c r="C434" t="s">
        <v>120</v>
      </c>
      <c r="D434" t="str">
        <f>VLOOKUP(Drawdown_Report[[#This Row],[Activity Number]],'Activity Info.'!$A$2:$B$26,2,TRUE)</f>
        <v>Agency Planning Initiatives (GIS, Planning Integration)</v>
      </c>
      <c r="E434" t="s">
        <v>243</v>
      </c>
      <c r="F434">
        <v>458614</v>
      </c>
      <c r="G434">
        <v>15</v>
      </c>
      <c r="H434" t="s">
        <v>218</v>
      </c>
      <c r="I434" s="48">
        <v>43818</v>
      </c>
      <c r="J434" s="48">
        <v>43818.707905092597</v>
      </c>
      <c r="K434" s="163">
        <v>43819</v>
      </c>
      <c r="L434" s="48"/>
      <c r="M434" s="49">
        <v>0</v>
      </c>
      <c r="N434" s="49">
        <v>0</v>
      </c>
      <c r="O434" s="49">
        <v>85.03</v>
      </c>
      <c r="P434" s="49">
        <v>85.03</v>
      </c>
    </row>
    <row r="435" spans="2:16" hidden="1">
      <c r="B435" t="s">
        <v>241</v>
      </c>
      <c r="C435" t="s">
        <v>120</v>
      </c>
      <c r="D435" t="str">
        <f>VLOOKUP(Drawdown_Report[[#This Row],[Activity Number]],'Activity Info.'!$A$2:$B$26,2,TRUE)</f>
        <v>Agency Planning Initiatives (GIS, Planning Integration)</v>
      </c>
      <c r="E435" t="s">
        <v>243</v>
      </c>
      <c r="F435">
        <v>461273</v>
      </c>
      <c r="G435">
        <v>19</v>
      </c>
      <c r="H435" t="s">
        <v>218</v>
      </c>
      <c r="I435" s="48">
        <v>43844</v>
      </c>
      <c r="J435" s="48">
        <v>43844.702442129601</v>
      </c>
      <c r="K435" s="163">
        <v>43845</v>
      </c>
      <c r="L435" s="48"/>
      <c r="M435" s="49">
        <v>0</v>
      </c>
      <c r="N435" s="49">
        <v>0</v>
      </c>
      <c r="O435" s="49">
        <v>224.6</v>
      </c>
      <c r="P435" s="49">
        <v>224.6</v>
      </c>
    </row>
    <row r="436" spans="2:16" hidden="1">
      <c r="B436" t="s">
        <v>241</v>
      </c>
      <c r="C436" t="s">
        <v>120</v>
      </c>
      <c r="D436" t="str">
        <f>VLOOKUP(Drawdown_Report[[#This Row],[Activity Number]],'Activity Info.'!$A$2:$B$26,2,TRUE)</f>
        <v>Agency Planning Initiatives (GIS, Planning Integration)</v>
      </c>
      <c r="E436" t="s">
        <v>243</v>
      </c>
      <c r="F436">
        <v>463944</v>
      </c>
      <c r="G436">
        <v>17</v>
      </c>
      <c r="H436" t="s">
        <v>218</v>
      </c>
      <c r="I436" s="48">
        <v>43864</v>
      </c>
      <c r="J436" s="48">
        <v>43864.660844907397</v>
      </c>
      <c r="K436" s="163">
        <v>43865</v>
      </c>
      <c r="L436" s="48"/>
      <c r="M436" s="49">
        <v>0</v>
      </c>
      <c r="N436" s="49">
        <v>0</v>
      </c>
      <c r="O436" s="49">
        <v>277.57</v>
      </c>
      <c r="P436" s="49">
        <v>277.57</v>
      </c>
    </row>
    <row r="437" spans="2:16" hidden="1">
      <c r="B437" t="s">
        <v>241</v>
      </c>
      <c r="C437" t="s">
        <v>120</v>
      </c>
      <c r="D437" t="str">
        <f>VLOOKUP(Drawdown_Report[[#This Row],[Activity Number]],'Activity Info.'!$A$2:$B$26,2,TRUE)</f>
        <v>Agency Planning Initiatives (GIS, Planning Integration)</v>
      </c>
      <c r="E437" t="s">
        <v>243</v>
      </c>
      <c r="F437">
        <v>469636</v>
      </c>
      <c r="G437">
        <v>3</v>
      </c>
      <c r="H437" t="s">
        <v>218</v>
      </c>
      <c r="I437" s="48">
        <v>43917</v>
      </c>
      <c r="J437" s="48">
        <v>43917.724791666697</v>
      </c>
      <c r="K437" s="163">
        <v>43918</v>
      </c>
      <c r="L437" s="48"/>
      <c r="M437" s="49">
        <v>0</v>
      </c>
      <c r="N437" s="49">
        <v>0</v>
      </c>
      <c r="O437" s="49">
        <v>14548.75</v>
      </c>
      <c r="P437" s="49">
        <v>14548.75</v>
      </c>
    </row>
    <row r="438" spans="2:16" hidden="1">
      <c r="B438" t="s">
        <v>241</v>
      </c>
      <c r="C438" t="s">
        <v>120</v>
      </c>
      <c r="D438" t="str">
        <f>VLOOKUP(Drawdown_Report[[#This Row],[Activity Number]],'Activity Info.'!$A$2:$B$26,2,TRUE)</f>
        <v>Economic Recovery Planning</v>
      </c>
      <c r="E438" t="s">
        <v>244</v>
      </c>
      <c r="F438">
        <v>439735</v>
      </c>
      <c r="G438">
        <v>7</v>
      </c>
      <c r="H438" t="s">
        <v>218</v>
      </c>
      <c r="I438" s="48">
        <v>43675</v>
      </c>
      <c r="J438" s="48">
        <v>43675.479143518503</v>
      </c>
      <c r="K438" s="163">
        <v>43676</v>
      </c>
      <c r="L438" s="48"/>
      <c r="M438" s="49">
        <v>0</v>
      </c>
      <c r="N438" s="49">
        <v>313.45999999999998</v>
      </c>
      <c r="O438" s="49">
        <v>0</v>
      </c>
      <c r="P438" s="49">
        <v>313.45999999999998</v>
      </c>
    </row>
    <row r="439" spans="2:16" hidden="1">
      <c r="B439" t="s">
        <v>241</v>
      </c>
      <c r="C439" t="s">
        <v>120</v>
      </c>
      <c r="D439" t="str">
        <f>VLOOKUP(Drawdown_Report[[#This Row],[Activity Number]],'Activity Info.'!$A$2:$B$26,2,TRUE)</f>
        <v>Economic Recovery Planning</v>
      </c>
      <c r="E439" t="s">
        <v>244</v>
      </c>
      <c r="F439">
        <v>444532</v>
      </c>
      <c r="G439">
        <v>6</v>
      </c>
      <c r="H439" t="s">
        <v>218</v>
      </c>
      <c r="I439" s="48">
        <v>43728</v>
      </c>
      <c r="J439" s="48">
        <v>43728.612870370402</v>
      </c>
      <c r="K439" s="163">
        <v>43729</v>
      </c>
      <c r="L439" s="48"/>
      <c r="M439" s="49">
        <v>0</v>
      </c>
      <c r="N439" s="49">
        <v>36.79</v>
      </c>
      <c r="O439" s="49">
        <v>0</v>
      </c>
      <c r="P439" s="49">
        <v>36.79</v>
      </c>
    </row>
    <row r="440" spans="2:16" hidden="1">
      <c r="B440" t="s">
        <v>241</v>
      </c>
      <c r="C440" t="s">
        <v>120</v>
      </c>
      <c r="D440" t="str">
        <f>VLOOKUP(Drawdown_Report[[#This Row],[Activity Number]],'Activity Info.'!$A$2:$B$26,2,TRUE)</f>
        <v>Economic Recovery Planning</v>
      </c>
      <c r="E440" t="s">
        <v>244</v>
      </c>
      <c r="F440">
        <v>452655</v>
      </c>
      <c r="G440">
        <v>6</v>
      </c>
      <c r="H440" t="s">
        <v>218</v>
      </c>
      <c r="I440" s="48">
        <v>43777</v>
      </c>
      <c r="J440" s="48">
        <v>43777.625127314801</v>
      </c>
      <c r="K440" s="163">
        <v>43778</v>
      </c>
      <c r="L440" s="48"/>
      <c r="M440" s="49">
        <v>0</v>
      </c>
      <c r="N440" s="49">
        <v>282.98</v>
      </c>
      <c r="O440" s="49">
        <v>0</v>
      </c>
      <c r="P440" s="49">
        <v>282.98</v>
      </c>
    </row>
    <row r="441" spans="2:16" hidden="1">
      <c r="B441" t="s">
        <v>241</v>
      </c>
      <c r="C441" t="s">
        <v>120</v>
      </c>
      <c r="D441" t="str">
        <f>VLOOKUP(Drawdown_Report[[#This Row],[Activity Number]],'Activity Info.'!$A$2:$B$26,2,TRUE)</f>
        <v>Home Resilience Innovation</v>
      </c>
      <c r="E441" t="s">
        <v>245</v>
      </c>
      <c r="F441">
        <v>429219</v>
      </c>
      <c r="G441">
        <v>7</v>
      </c>
      <c r="H441" t="s">
        <v>218</v>
      </c>
      <c r="I441" s="48">
        <v>43585</v>
      </c>
      <c r="J441" s="48">
        <v>43585.699351851901</v>
      </c>
      <c r="K441" s="163">
        <v>43586</v>
      </c>
      <c r="L441" s="48"/>
      <c r="M441" s="49">
        <v>0</v>
      </c>
      <c r="N441" s="49">
        <v>0</v>
      </c>
      <c r="O441" s="49">
        <v>110.82</v>
      </c>
      <c r="P441" s="49">
        <v>110.82</v>
      </c>
    </row>
    <row r="442" spans="2:16" hidden="1">
      <c r="B442" t="s">
        <v>241</v>
      </c>
      <c r="C442" t="s">
        <v>120</v>
      </c>
      <c r="D442" t="str">
        <f>VLOOKUP(Drawdown_Report[[#This Row],[Activity Number]],'Activity Info.'!$A$2:$B$26,2,TRUE)</f>
        <v>Home Resilience Innovation</v>
      </c>
      <c r="E442" t="s">
        <v>245</v>
      </c>
      <c r="F442">
        <v>431232</v>
      </c>
      <c r="G442">
        <v>13</v>
      </c>
      <c r="H442" t="s">
        <v>218</v>
      </c>
      <c r="I442" s="48">
        <v>43601</v>
      </c>
      <c r="J442" s="48">
        <v>43601.620914351799</v>
      </c>
      <c r="K442" s="163">
        <v>43602</v>
      </c>
      <c r="L442" s="48"/>
      <c r="M442" s="49">
        <v>0</v>
      </c>
      <c r="N442" s="49">
        <v>0</v>
      </c>
      <c r="O442" s="49">
        <v>122.38</v>
      </c>
      <c r="P442" s="49">
        <v>122.38</v>
      </c>
    </row>
    <row r="443" spans="2:16" hidden="1">
      <c r="B443" t="s">
        <v>241</v>
      </c>
      <c r="C443" t="s">
        <v>120</v>
      </c>
      <c r="D443" t="str">
        <f>VLOOKUP(Drawdown_Report[[#This Row],[Activity Number]],'Activity Info.'!$A$2:$B$26,2,TRUE)</f>
        <v>Home Resilience Innovation</v>
      </c>
      <c r="E443" t="s">
        <v>245</v>
      </c>
      <c r="F443">
        <v>436412</v>
      </c>
      <c r="G443">
        <v>19</v>
      </c>
      <c r="H443" t="s">
        <v>218</v>
      </c>
      <c r="I443" s="48">
        <v>43647</v>
      </c>
      <c r="J443" s="48">
        <v>43647.3992476852</v>
      </c>
      <c r="K443" s="163">
        <v>43648</v>
      </c>
      <c r="L443" s="48"/>
      <c r="M443" s="49">
        <v>0</v>
      </c>
      <c r="N443" s="49">
        <v>0</v>
      </c>
      <c r="O443" s="49">
        <v>405.86</v>
      </c>
      <c r="P443" s="49">
        <v>405.86</v>
      </c>
    </row>
    <row r="444" spans="2:16" hidden="1">
      <c r="B444" t="s">
        <v>241</v>
      </c>
      <c r="C444" t="s">
        <v>120</v>
      </c>
      <c r="D444" t="str">
        <f>VLOOKUP(Drawdown_Report[[#This Row],[Activity Number]],'Activity Info.'!$A$2:$B$26,2,TRUE)</f>
        <v>Home Resilience Innovation</v>
      </c>
      <c r="E444" t="s">
        <v>245</v>
      </c>
      <c r="F444">
        <v>437033</v>
      </c>
      <c r="G444">
        <v>19</v>
      </c>
      <c r="H444" t="s">
        <v>218</v>
      </c>
      <c r="I444" s="48">
        <v>43654</v>
      </c>
      <c r="J444" s="48">
        <v>43654.425671296303</v>
      </c>
      <c r="K444" s="163">
        <v>43655</v>
      </c>
      <c r="L444" s="48"/>
      <c r="M444" s="49">
        <v>0</v>
      </c>
      <c r="N444" s="49">
        <v>0</v>
      </c>
      <c r="O444" s="49">
        <v>208.83</v>
      </c>
      <c r="P444" s="49">
        <v>208.83</v>
      </c>
    </row>
    <row r="445" spans="2:16" hidden="1">
      <c r="B445" t="s">
        <v>241</v>
      </c>
      <c r="C445" t="s">
        <v>120</v>
      </c>
      <c r="D445" t="str">
        <f>VLOOKUP(Drawdown_Report[[#This Row],[Activity Number]],'Activity Info.'!$A$2:$B$26,2,TRUE)</f>
        <v>Home Resilience Innovation</v>
      </c>
      <c r="E445" t="s">
        <v>245</v>
      </c>
      <c r="F445">
        <v>444532</v>
      </c>
      <c r="G445">
        <v>20</v>
      </c>
      <c r="H445" t="s">
        <v>218</v>
      </c>
      <c r="I445" s="48">
        <v>43728</v>
      </c>
      <c r="J445" s="48">
        <v>43728.612870370402</v>
      </c>
      <c r="K445" s="163">
        <v>43729</v>
      </c>
      <c r="L445" s="48"/>
      <c r="M445" s="49">
        <v>0</v>
      </c>
      <c r="N445" s="49">
        <v>0</v>
      </c>
      <c r="O445" s="49">
        <v>504.16</v>
      </c>
      <c r="P445" s="49">
        <v>504.16</v>
      </c>
    </row>
    <row r="446" spans="2:16" hidden="1">
      <c r="B446" t="s">
        <v>241</v>
      </c>
      <c r="C446" t="s">
        <v>120</v>
      </c>
      <c r="D446" t="str">
        <f>VLOOKUP(Drawdown_Report[[#This Row],[Activity Number]],'Activity Info.'!$A$2:$B$26,2,TRUE)</f>
        <v>Home Resilience Innovation</v>
      </c>
      <c r="E446" t="s">
        <v>245</v>
      </c>
      <c r="F446">
        <v>455336</v>
      </c>
      <c r="G446">
        <v>15</v>
      </c>
      <c r="H446" t="s">
        <v>218</v>
      </c>
      <c r="I446" s="48">
        <v>43791</v>
      </c>
      <c r="J446" s="48">
        <v>43791.829212962999</v>
      </c>
      <c r="K446" s="163">
        <v>43792</v>
      </c>
      <c r="L446" s="48"/>
      <c r="M446" s="49">
        <v>0</v>
      </c>
      <c r="N446" s="49">
        <v>0</v>
      </c>
      <c r="O446" s="49">
        <v>57.88</v>
      </c>
      <c r="P446" s="49">
        <v>57.88</v>
      </c>
    </row>
    <row r="447" spans="2:16" hidden="1">
      <c r="B447" t="s">
        <v>241</v>
      </c>
      <c r="C447" t="s">
        <v>120</v>
      </c>
      <c r="D447" t="str">
        <f>VLOOKUP(Drawdown_Report[[#This Row],[Activity Number]],'Activity Info.'!$A$2:$B$26,2,TRUE)</f>
        <v>Home Resilience Innovation</v>
      </c>
      <c r="E447" t="s">
        <v>245</v>
      </c>
      <c r="F447">
        <v>458614</v>
      </c>
      <c r="G447">
        <v>18</v>
      </c>
      <c r="H447" t="s">
        <v>218</v>
      </c>
      <c r="I447" s="48">
        <v>43818</v>
      </c>
      <c r="J447" s="48">
        <v>43818.707905092597</v>
      </c>
      <c r="K447" s="163">
        <v>43819</v>
      </c>
      <c r="L447" s="48"/>
      <c r="M447" s="49">
        <v>0</v>
      </c>
      <c r="N447" s="49">
        <v>0</v>
      </c>
      <c r="O447" s="49">
        <v>99.54</v>
      </c>
      <c r="P447" s="49">
        <v>99.54</v>
      </c>
    </row>
    <row r="448" spans="2:16" hidden="1">
      <c r="B448" t="s">
        <v>241</v>
      </c>
      <c r="C448" t="s">
        <v>120</v>
      </c>
      <c r="D448" t="str">
        <f>VLOOKUP(Drawdown_Report[[#This Row],[Activity Number]],'Activity Info.'!$A$2:$B$26,2,TRUE)</f>
        <v>Home Resilience Innovation</v>
      </c>
      <c r="E448" t="s">
        <v>245</v>
      </c>
      <c r="F448">
        <v>461273</v>
      </c>
      <c r="G448">
        <v>22</v>
      </c>
      <c r="H448" t="s">
        <v>218</v>
      </c>
      <c r="I448" s="48">
        <v>43844</v>
      </c>
      <c r="J448" s="48">
        <v>43844.702442129601</v>
      </c>
      <c r="K448" s="163">
        <v>43845</v>
      </c>
      <c r="L448" s="48"/>
      <c r="M448" s="49">
        <v>0</v>
      </c>
      <c r="N448" s="49">
        <v>0</v>
      </c>
      <c r="O448" s="49">
        <v>291.72000000000003</v>
      </c>
      <c r="P448" s="49">
        <v>291.72000000000003</v>
      </c>
    </row>
    <row r="449" spans="2:16" hidden="1">
      <c r="B449" t="s">
        <v>241</v>
      </c>
      <c r="C449" t="s">
        <v>120</v>
      </c>
      <c r="D449" t="str">
        <f>VLOOKUP(Drawdown_Report[[#This Row],[Activity Number]],'Activity Info.'!$A$2:$B$26,2,TRUE)</f>
        <v>Home Resilience Innovation</v>
      </c>
      <c r="E449" t="s">
        <v>245</v>
      </c>
      <c r="F449">
        <v>463944</v>
      </c>
      <c r="G449">
        <v>20</v>
      </c>
      <c r="H449" t="s">
        <v>218</v>
      </c>
      <c r="I449" s="48">
        <v>43864</v>
      </c>
      <c r="J449" s="48">
        <v>43864.660844907397</v>
      </c>
      <c r="K449" s="163">
        <v>43865</v>
      </c>
      <c r="L449" s="48"/>
      <c r="M449" s="49">
        <v>0</v>
      </c>
      <c r="N449" s="49">
        <v>0</v>
      </c>
      <c r="O449" s="49">
        <v>78.430000000000007</v>
      </c>
      <c r="P449" s="49">
        <v>78.430000000000007</v>
      </c>
    </row>
    <row r="450" spans="2:16" hidden="1">
      <c r="B450" t="s">
        <v>241</v>
      </c>
      <c r="C450" t="s">
        <v>120</v>
      </c>
      <c r="D450" t="str">
        <f>VLOOKUP(Drawdown_Report[[#This Row],[Activity Number]],'Activity Info.'!$A$2:$B$26,2,TRUE)</f>
        <v>Home Resilience Innovation</v>
      </c>
      <c r="E450" t="s">
        <v>245</v>
      </c>
      <c r="F450">
        <v>469636</v>
      </c>
      <c r="G450">
        <v>5</v>
      </c>
      <c r="H450" t="s">
        <v>218</v>
      </c>
      <c r="I450" s="48">
        <v>43917</v>
      </c>
      <c r="J450" s="48">
        <v>43917.724791666697</v>
      </c>
      <c r="K450" s="163">
        <v>43918</v>
      </c>
      <c r="L450" s="48"/>
      <c r="M450" s="49">
        <v>0</v>
      </c>
      <c r="N450" s="49">
        <v>0</v>
      </c>
      <c r="O450" s="49">
        <v>13570</v>
      </c>
      <c r="P450" s="49">
        <v>13570</v>
      </c>
    </row>
    <row r="451" spans="2:16" hidden="1">
      <c r="B451" t="s">
        <v>241</v>
      </c>
      <c r="C451" t="s">
        <v>120</v>
      </c>
      <c r="D451" t="str">
        <f>VLOOKUP(Drawdown_Report[[#This Row],[Activity Number]],'Activity Info.'!$A$2:$B$26,2,TRUE)</f>
        <v>Program Management Planning</v>
      </c>
      <c r="E451" t="s">
        <v>246</v>
      </c>
      <c r="F451">
        <v>436412</v>
      </c>
      <c r="G451">
        <v>17</v>
      </c>
      <c r="H451" t="s">
        <v>218</v>
      </c>
      <c r="I451" s="48">
        <v>43647</v>
      </c>
      <c r="J451" s="48">
        <v>43647.3992476852</v>
      </c>
      <c r="K451" s="163">
        <v>43648</v>
      </c>
      <c r="L451" s="48"/>
      <c r="M451" s="49">
        <v>0</v>
      </c>
      <c r="N451" s="49">
        <v>0</v>
      </c>
      <c r="O451" s="49">
        <v>1920.91</v>
      </c>
      <c r="P451" s="49">
        <v>1920.91</v>
      </c>
    </row>
    <row r="452" spans="2:16" hidden="1">
      <c r="B452" t="s">
        <v>241</v>
      </c>
      <c r="C452" t="s">
        <v>120</v>
      </c>
      <c r="D452" t="str">
        <f>VLOOKUP(Drawdown_Report[[#This Row],[Activity Number]],'Activity Info.'!$A$2:$B$26,2,TRUE)</f>
        <v>Program Management Planning</v>
      </c>
      <c r="E452" t="s">
        <v>246</v>
      </c>
      <c r="F452">
        <v>437033</v>
      </c>
      <c r="G452">
        <v>17</v>
      </c>
      <c r="H452" t="s">
        <v>218</v>
      </c>
      <c r="I452" s="48">
        <v>43654</v>
      </c>
      <c r="J452" s="48">
        <v>43654.425671296303</v>
      </c>
      <c r="K452" s="163">
        <v>43655</v>
      </c>
      <c r="L452" s="48"/>
      <c r="M452" s="49">
        <v>0</v>
      </c>
      <c r="N452" s="49">
        <v>0</v>
      </c>
      <c r="O452" s="49">
        <v>1136.75</v>
      </c>
      <c r="P452" s="49">
        <v>1136.75</v>
      </c>
    </row>
    <row r="453" spans="2:16" hidden="1">
      <c r="B453" t="s">
        <v>241</v>
      </c>
      <c r="C453" t="s">
        <v>120</v>
      </c>
      <c r="D453" t="str">
        <f>VLOOKUP(Drawdown_Report[[#This Row],[Activity Number]],'Activity Info.'!$A$2:$B$26,2,TRUE)</f>
        <v>Program Management Planning</v>
      </c>
      <c r="E453" t="s">
        <v>246</v>
      </c>
      <c r="F453">
        <v>439735</v>
      </c>
      <c r="G453">
        <v>19</v>
      </c>
      <c r="H453" t="s">
        <v>218</v>
      </c>
      <c r="I453" s="48">
        <v>43675</v>
      </c>
      <c r="J453" s="48">
        <v>43675.479143518503</v>
      </c>
      <c r="K453" s="163">
        <v>43676</v>
      </c>
      <c r="L453" s="48"/>
      <c r="M453" s="49">
        <v>0</v>
      </c>
      <c r="N453" s="49">
        <v>0</v>
      </c>
      <c r="O453" s="49">
        <v>516.79999999999995</v>
      </c>
      <c r="P453" s="49">
        <v>516.79999999999995</v>
      </c>
    </row>
    <row r="454" spans="2:16" hidden="1">
      <c r="B454" t="s">
        <v>241</v>
      </c>
      <c r="C454" t="s">
        <v>120</v>
      </c>
      <c r="D454" t="str">
        <f>VLOOKUP(Drawdown_Report[[#This Row],[Activity Number]],'Activity Info.'!$A$2:$B$26,2,TRUE)</f>
        <v>Program Management Planning</v>
      </c>
      <c r="E454" t="s">
        <v>246</v>
      </c>
      <c r="F454">
        <v>444532</v>
      </c>
      <c r="G454">
        <v>18</v>
      </c>
      <c r="H454" t="s">
        <v>218</v>
      </c>
      <c r="I454" s="48">
        <v>43728</v>
      </c>
      <c r="J454" s="48">
        <v>43728.612870370402</v>
      </c>
      <c r="K454" s="163">
        <v>43729</v>
      </c>
      <c r="L454" s="48"/>
      <c r="M454" s="49">
        <v>0</v>
      </c>
      <c r="N454" s="49">
        <v>0</v>
      </c>
      <c r="O454" s="49">
        <v>5984.91</v>
      </c>
      <c r="P454" s="49">
        <v>5984.91</v>
      </c>
    </row>
    <row r="455" spans="2:16" hidden="1">
      <c r="B455" t="s">
        <v>241</v>
      </c>
      <c r="C455" t="s">
        <v>120</v>
      </c>
      <c r="D455" t="str">
        <f>VLOOKUP(Drawdown_Report[[#This Row],[Activity Number]],'Activity Info.'!$A$2:$B$26,2,TRUE)</f>
        <v>Program Management Planning</v>
      </c>
      <c r="E455" t="s">
        <v>246</v>
      </c>
      <c r="F455">
        <v>445412</v>
      </c>
      <c r="G455">
        <v>17</v>
      </c>
      <c r="H455" t="s">
        <v>218</v>
      </c>
      <c r="I455" s="48">
        <v>43735</v>
      </c>
      <c r="J455" s="48">
        <v>43735.503587963001</v>
      </c>
      <c r="K455" s="163">
        <v>43736</v>
      </c>
      <c r="L455" s="48"/>
      <c r="M455" s="49">
        <v>0</v>
      </c>
      <c r="N455" s="49">
        <v>0</v>
      </c>
      <c r="O455" s="49">
        <v>3884.98</v>
      </c>
      <c r="P455" s="49">
        <v>3884.98</v>
      </c>
    </row>
    <row r="456" spans="2:16" hidden="1">
      <c r="B456" t="s">
        <v>241</v>
      </c>
      <c r="C456" t="s">
        <v>120</v>
      </c>
      <c r="D456" t="str">
        <f>VLOOKUP(Drawdown_Report[[#This Row],[Activity Number]],'Activity Info.'!$A$2:$B$26,2,TRUE)</f>
        <v>Program Management Planning</v>
      </c>
      <c r="E456" t="s">
        <v>246</v>
      </c>
      <c r="F456">
        <v>446816</v>
      </c>
      <c r="G456">
        <v>15</v>
      </c>
      <c r="H456" t="s">
        <v>218</v>
      </c>
      <c r="I456" s="48">
        <v>43739</v>
      </c>
      <c r="J456" s="48">
        <v>43739.751412037003</v>
      </c>
      <c r="K456" s="163">
        <v>43740</v>
      </c>
      <c r="L456" s="48"/>
      <c r="M456" s="49">
        <v>0</v>
      </c>
      <c r="N456" s="49">
        <v>0</v>
      </c>
      <c r="O456" s="49">
        <v>1771.13</v>
      </c>
      <c r="P456" s="49">
        <v>1771.13</v>
      </c>
    </row>
    <row r="457" spans="2:16" hidden="1">
      <c r="B457" t="s">
        <v>241</v>
      </c>
      <c r="C457" t="s">
        <v>120</v>
      </c>
      <c r="D457" t="str">
        <f>VLOOKUP(Drawdown_Report[[#This Row],[Activity Number]],'Activity Info.'!$A$2:$B$26,2,TRUE)</f>
        <v>Program Management Planning</v>
      </c>
      <c r="E457" t="s">
        <v>246</v>
      </c>
      <c r="F457">
        <v>447860</v>
      </c>
      <c r="G457">
        <v>15</v>
      </c>
      <c r="H457" t="s">
        <v>218</v>
      </c>
      <c r="I457" s="48">
        <v>43749</v>
      </c>
      <c r="J457" s="48">
        <v>43749.738067129598</v>
      </c>
      <c r="K457" s="163">
        <v>43750</v>
      </c>
      <c r="L457" s="48"/>
      <c r="M457" s="49">
        <v>0</v>
      </c>
      <c r="N457" s="49">
        <v>0</v>
      </c>
      <c r="O457" s="49">
        <v>533.09</v>
      </c>
      <c r="P457" s="49">
        <v>533.09</v>
      </c>
    </row>
    <row r="458" spans="2:16" hidden="1">
      <c r="B458" t="s">
        <v>241</v>
      </c>
      <c r="C458" t="s">
        <v>120</v>
      </c>
      <c r="D458" t="str">
        <f>VLOOKUP(Drawdown_Report[[#This Row],[Activity Number]],'Activity Info.'!$A$2:$B$26,2,TRUE)</f>
        <v>Program Management Planning</v>
      </c>
      <c r="E458" t="s">
        <v>246</v>
      </c>
      <c r="F458">
        <v>450265</v>
      </c>
      <c r="G458">
        <v>15</v>
      </c>
      <c r="H458" t="s">
        <v>218</v>
      </c>
      <c r="I458" s="48">
        <v>43762</v>
      </c>
      <c r="J458" s="48">
        <v>43762.676157407397</v>
      </c>
      <c r="K458" s="163">
        <v>43763</v>
      </c>
      <c r="L458" s="48"/>
      <c r="M458" s="49">
        <v>0</v>
      </c>
      <c r="N458" s="49">
        <v>0</v>
      </c>
      <c r="O458" s="49">
        <v>1171.45</v>
      </c>
      <c r="P458" s="49">
        <v>1171.45</v>
      </c>
    </row>
    <row r="459" spans="2:16" hidden="1">
      <c r="B459" t="s">
        <v>241</v>
      </c>
      <c r="C459" t="s">
        <v>120</v>
      </c>
      <c r="D459" t="str">
        <f>VLOOKUP(Drawdown_Report[[#This Row],[Activity Number]],'Activity Info.'!$A$2:$B$26,2,TRUE)</f>
        <v>Program Management Planning</v>
      </c>
      <c r="E459" t="s">
        <v>246</v>
      </c>
      <c r="F459">
        <v>450534</v>
      </c>
      <c r="G459">
        <v>15</v>
      </c>
      <c r="H459" t="s">
        <v>218</v>
      </c>
      <c r="I459" s="48">
        <v>43766</v>
      </c>
      <c r="J459" s="48">
        <v>43766.720046296301</v>
      </c>
      <c r="K459" s="163">
        <v>43767</v>
      </c>
      <c r="L459" s="48"/>
      <c r="M459" s="49">
        <v>0</v>
      </c>
      <c r="N459" s="49">
        <v>0</v>
      </c>
      <c r="O459" s="49">
        <v>2655.51</v>
      </c>
      <c r="P459" s="49">
        <v>2655.51</v>
      </c>
    </row>
    <row r="460" spans="2:16" hidden="1">
      <c r="B460" t="s">
        <v>241</v>
      </c>
      <c r="C460" t="s">
        <v>120</v>
      </c>
      <c r="D460" t="str">
        <f>VLOOKUP(Drawdown_Report[[#This Row],[Activity Number]],'Activity Info.'!$A$2:$B$26,2,TRUE)</f>
        <v>Program Management Planning</v>
      </c>
      <c r="E460" t="s">
        <v>246</v>
      </c>
      <c r="F460">
        <v>452655</v>
      </c>
      <c r="G460">
        <v>16</v>
      </c>
      <c r="H460" t="s">
        <v>218</v>
      </c>
      <c r="I460" s="48">
        <v>43777</v>
      </c>
      <c r="J460" s="48">
        <v>43777.625127314801</v>
      </c>
      <c r="K460" s="163">
        <v>43778</v>
      </c>
      <c r="L460" s="48"/>
      <c r="M460" s="49">
        <v>0</v>
      </c>
      <c r="N460" s="49">
        <v>0</v>
      </c>
      <c r="O460" s="49">
        <v>2861.77</v>
      </c>
      <c r="P460" s="49">
        <v>2861.77</v>
      </c>
    </row>
    <row r="461" spans="2:16" hidden="1">
      <c r="B461" t="s">
        <v>241</v>
      </c>
      <c r="C461" t="s">
        <v>120</v>
      </c>
      <c r="D461" t="str">
        <f>VLOOKUP(Drawdown_Report[[#This Row],[Activity Number]],'Activity Info.'!$A$2:$B$26,2,TRUE)</f>
        <v>Program Management Planning</v>
      </c>
      <c r="E461" t="s">
        <v>246</v>
      </c>
      <c r="F461">
        <v>455336</v>
      </c>
      <c r="G461">
        <v>13</v>
      </c>
      <c r="H461" t="s">
        <v>218</v>
      </c>
      <c r="I461" s="48">
        <v>43791</v>
      </c>
      <c r="J461" s="48">
        <v>43791.829212962999</v>
      </c>
      <c r="K461" s="163">
        <v>43792</v>
      </c>
      <c r="L461" s="48"/>
      <c r="M461" s="49">
        <v>0</v>
      </c>
      <c r="N461" s="49">
        <v>0</v>
      </c>
      <c r="O461" s="49">
        <v>5435.58</v>
      </c>
      <c r="P461" s="49">
        <v>5435.58</v>
      </c>
    </row>
    <row r="462" spans="2:16" hidden="1">
      <c r="B462" t="s">
        <v>241</v>
      </c>
      <c r="C462" t="s">
        <v>120</v>
      </c>
      <c r="D462" t="str">
        <f>VLOOKUP(Drawdown_Report[[#This Row],[Activity Number]],'Activity Info.'!$A$2:$B$26,2,TRUE)</f>
        <v>Program Management Planning</v>
      </c>
      <c r="E462" t="s">
        <v>246</v>
      </c>
      <c r="F462">
        <v>458614</v>
      </c>
      <c r="G462">
        <v>16</v>
      </c>
      <c r="H462" t="s">
        <v>218</v>
      </c>
      <c r="I462" s="48">
        <v>43818</v>
      </c>
      <c r="J462" s="48">
        <v>43818.707905092597</v>
      </c>
      <c r="K462" s="163">
        <v>43819</v>
      </c>
      <c r="L462" s="48"/>
      <c r="M462" s="49">
        <v>0</v>
      </c>
      <c r="N462" s="49">
        <v>0</v>
      </c>
      <c r="O462" s="49">
        <v>2939.33</v>
      </c>
      <c r="P462" s="49">
        <v>2939.33</v>
      </c>
    </row>
    <row r="463" spans="2:16" hidden="1">
      <c r="B463" t="s">
        <v>241</v>
      </c>
      <c r="C463" t="s">
        <v>120</v>
      </c>
      <c r="D463" t="str">
        <f>VLOOKUP(Drawdown_Report[[#This Row],[Activity Number]],'Activity Info.'!$A$2:$B$26,2,TRUE)</f>
        <v>Program Management Planning</v>
      </c>
      <c r="E463" t="s">
        <v>246</v>
      </c>
      <c r="F463">
        <v>461273</v>
      </c>
      <c r="G463">
        <v>20</v>
      </c>
      <c r="H463" t="s">
        <v>218</v>
      </c>
      <c r="I463" s="48">
        <v>43844</v>
      </c>
      <c r="J463" s="48">
        <v>43844.702442129601</v>
      </c>
      <c r="K463" s="163">
        <v>43845</v>
      </c>
      <c r="L463" s="48"/>
      <c r="M463" s="49">
        <v>0</v>
      </c>
      <c r="N463" s="49">
        <v>0</v>
      </c>
      <c r="O463" s="49">
        <v>3051.65</v>
      </c>
      <c r="P463" s="49">
        <v>3051.65</v>
      </c>
    </row>
    <row r="464" spans="2:16" hidden="1">
      <c r="B464" t="s">
        <v>241</v>
      </c>
      <c r="C464" t="s">
        <v>120</v>
      </c>
      <c r="D464" t="str">
        <f>VLOOKUP(Drawdown_Report[[#This Row],[Activity Number]],'Activity Info.'!$A$2:$B$26,2,TRUE)</f>
        <v>Program Management Planning</v>
      </c>
      <c r="E464" t="s">
        <v>246</v>
      </c>
      <c r="F464">
        <v>463944</v>
      </c>
      <c r="G464">
        <v>18</v>
      </c>
      <c r="H464" t="s">
        <v>218</v>
      </c>
      <c r="I464" s="48">
        <v>43864</v>
      </c>
      <c r="J464" s="48">
        <v>43864.660844907397</v>
      </c>
      <c r="K464" s="163">
        <v>43865</v>
      </c>
      <c r="L464" s="48"/>
      <c r="M464" s="49">
        <v>0</v>
      </c>
      <c r="N464" s="49">
        <v>0</v>
      </c>
      <c r="O464" s="49">
        <v>2023.49</v>
      </c>
      <c r="P464" s="49">
        <v>2023.49</v>
      </c>
    </row>
    <row r="465" spans="2:16" hidden="1">
      <c r="B465" t="s">
        <v>241</v>
      </c>
      <c r="C465" t="s">
        <v>120</v>
      </c>
      <c r="D465" t="str">
        <f>VLOOKUP(Drawdown_Report[[#This Row],[Activity Number]],'Activity Info.'!$A$2:$B$26,2,TRUE)</f>
        <v>Program Management Planning</v>
      </c>
      <c r="E465" t="s">
        <v>246</v>
      </c>
      <c r="F465">
        <v>464157</v>
      </c>
      <c r="G465">
        <v>17</v>
      </c>
      <c r="H465" t="s">
        <v>218</v>
      </c>
      <c r="I465" s="48">
        <v>43866</v>
      </c>
      <c r="J465" s="48">
        <v>43866.704131944403</v>
      </c>
      <c r="K465" s="163">
        <v>43867</v>
      </c>
      <c r="L465" s="48"/>
      <c r="M465" s="49">
        <v>0</v>
      </c>
      <c r="N465" s="49">
        <v>0</v>
      </c>
      <c r="O465" s="49">
        <v>1216.3800000000001</v>
      </c>
      <c r="P465" s="49">
        <v>1216.3800000000001</v>
      </c>
    </row>
    <row r="466" spans="2:16" hidden="1">
      <c r="B466" t="s">
        <v>241</v>
      </c>
      <c r="C466" t="s">
        <v>120</v>
      </c>
      <c r="D466" t="str">
        <f>VLOOKUP(Drawdown_Report[[#This Row],[Activity Number]],'Activity Info.'!$A$2:$B$26,2,TRUE)</f>
        <v>Program Management Planning</v>
      </c>
      <c r="E466" t="s">
        <v>246</v>
      </c>
      <c r="F466">
        <v>469636</v>
      </c>
      <c r="G466">
        <v>4</v>
      </c>
      <c r="H466" t="s">
        <v>218</v>
      </c>
      <c r="I466" s="48">
        <v>43917</v>
      </c>
      <c r="J466" s="48">
        <v>43917.724791666697</v>
      </c>
      <c r="K466" s="163">
        <v>43918</v>
      </c>
      <c r="L466" s="48"/>
      <c r="M466" s="49">
        <v>0</v>
      </c>
      <c r="N466" s="49">
        <v>0</v>
      </c>
      <c r="O466" s="49">
        <v>430612.5</v>
      </c>
      <c r="P466" s="49">
        <v>430612.5</v>
      </c>
    </row>
    <row r="467" spans="2:16" hidden="1">
      <c r="B467" t="s">
        <v>247</v>
      </c>
      <c r="C467" t="s">
        <v>153</v>
      </c>
      <c r="D467" t="str">
        <f>VLOOKUP(Drawdown_Report[[#This Row],[Activity Number]],'Activity Info.'!$A$2:$B$26,2,TRUE)</f>
        <v>Workforce Training Program</v>
      </c>
      <c r="E467" t="s">
        <v>248</v>
      </c>
      <c r="F467">
        <v>461273</v>
      </c>
      <c r="G467">
        <v>5</v>
      </c>
      <c r="H467" t="s">
        <v>218</v>
      </c>
      <c r="I467" s="48">
        <v>43844</v>
      </c>
      <c r="J467" s="48">
        <v>43844.702442129601</v>
      </c>
      <c r="K467" s="163">
        <v>43845</v>
      </c>
      <c r="L467" s="48"/>
      <c r="M467" s="49">
        <v>0</v>
      </c>
      <c r="N467" s="49">
        <v>0</v>
      </c>
      <c r="O467" s="49">
        <v>17.170000000000002</v>
      </c>
      <c r="P467" s="49">
        <v>17.170000000000002</v>
      </c>
    </row>
    <row r="468" spans="2:16" hidden="1">
      <c r="B468" t="s">
        <v>247</v>
      </c>
      <c r="C468" t="s">
        <v>153</v>
      </c>
      <c r="D468" t="str">
        <f>VLOOKUP(Drawdown_Report[[#This Row],[Activity Number]],'Activity Info.'!$A$2:$B$26,2,TRUE)</f>
        <v>Workforce Training Program</v>
      </c>
      <c r="E468" t="s">
        <v>248</v>
      </c>
      <c r="F468">
        <v>463944</v>
      </c>
      <c r="G468">
        <v>5</v>
      </c>
      <c r="H468" t="s">
        <v>218</v>
      </c>
      <c r="I468" s="48">
        <v>43864</v>
      </c>
      <c r="J468" s="48">
        <v>43864.660844907397</v>
      </c>
      <c r="K468" s="163">
        <v>43865</v>
      </c>
      <c r="L468" s="48"/>
      <c r="M468" s="49">
        <v>0</v>
      </c>
      <c r="N468" s="49">
        <v>0</v>
      </c>
      <c r="O468" s="49">
        <v>185.17</v>
      </c>
      <c r="P468" s="49">
        <v>185.17</v>
      </c>
    </row>
    <row r="469" spans="2:16" hidden="1">
      <c r="B469" t="s">
        <v>247</v>
      </c>
      <c r="C469" t="s">
        <v>153</v>
      </c>
      <c r="D469" t="str">
        <f>VLOOKUP(Drawdown_Report[[#This Row],[Activity Number]],'Activity Info.'!$A$2:$B$26,2,TRUE)</f>
        <v>Workforce Training Program</v>
      </c>
      <c r="E469" t="s">
        <v>248</v>
      </c>
      <c r="F469">
        <v>464157</v>
      </c>
      <c r="G469">
        <v>5</v>
      </c>
      <c r="H469" t="s">
        <v>218</v>
      </c>
      <c r="I469" s="48">
        <v>43866</v>
      </c>
      <c r="J469" s="48">
        <v>43866.704131944403</v>
      </c>
      <c r="K469" s="163">
        <v>43867</v>
      </c>
      <c r="L469" s="48"/>
      <c r="M469" s="49">
        <v>0</v>
      </c>
      <c r="N469" s="49">
        <v>0</v>
      </c>
      <c r="O469" s="49">
        <v>111.6</v>
      </c>
      <c r="P469" s="49">
        <v>111.6</v>
      </c>
    </row>
    <row r="470" spans="2:16" hidden="1">
      <c r="B470" t="s">
        <v>247</v>
      </c>
      <c r="C470" t="s">
        <v>153</v>
      </c>
      <c r="D470" t="str">
        <f>VLOOKUP(Drawdown_Report[[#This Row],[Activity Number]],'Activity Info.'!$A$2:$B$26,2,TRUE)</f>
        <v>Workforce Training Program</v>
      </c>
      <c r="E470" t="s">
        <v>249</v>
      </c>
      <c r="F470">
        <v>461273</v>
      </c>
      <c r="G470">
        <v>6</v>
      </c>
      <c r="H470" t="s">
        <v>218</v>
      </c>
      <c r="I470" s="48">
        <v>43844</v>
      </c>
      <c r="J470" s="48">
        <v>43844.702442129601</v>
      </c>
      <c r="K470" s="163">
        <v>43845</v>
      </c>
      <c r="L470" s="48"/>
      <c r="M470" s="49">
        <v>0</v>
      </c>
      <c r="N470" s="49">
        <v>0</v>
      </c>
      <c r="O470" s="49">
        <v>11.44</v>
      </c>
      <c r="P470" s="49">
        <v>11.44</v>
      </c>
    </row>
    <row r="471" spans="2:16" hidden="1">
      <c r="B471" t="s">
        <v>247</v>
      </c>
      <c r="C471" t="s">
        <v>153</v>
      </c>
      <c r="D471" t="str">
        <f>VLOOKUP(Drawdown_Report[[#This Row],[Activity Number]],'Activity Info.'!$A$2:$B$26,2,TRUE)</f>
        <v>Workforce Training Program</v>
      </c>
      <c r="E471" t="s">
        <v>249</v>
      </c>
      <c r="F471">
        <v>463944</v>
      </c>
      <c r="G471">
        <v>6</v>
      </c>
      <c r="H471" t="s">
        <v>218</v>
      </c>
      <c r="I471" s="48">
        <v>43864</v>
      </c>
      <c r="J471" s="48">
        <v>43864.660844907397</v>
      </c>
      <c r="K471" s="163">
        <v>43865</v>
      </c>
      <c r="L471" s="48"/>
      <c r="M471" s="49">
        <v>0</v>
      </c>
      <c r="N471" s="49">
        <v>0</v>
      </c>
      <c r="O471" s="49">
        <v>123.44</v>
      </c>
      <c r="P471" s="49">
        <v>123.44</v>
      </c>
    </row>
    <row r="472" spans="2:16" hidden="1">
      <c r="B472" t="s">
        <v>247</v>
      </c>
      <c r="C472" t="s">
        <v>153</v>
      </c>
      <c r="D472" t="str">
        <f>VLOOKUP(Drawdown_Report[[#This Row],[Activity Number]],'Activity Info.'!$A$2:$B$26,2,TRUE)</f>
        <v>Workforce Training Program</v>
      </c>
      <c r="E472" t="s">
        <v>249</v>
      </c>
      <c r="F472">
        <v>464157</v>
      </c>
      <c r="G472">
        <v>6</v>
      </c>
      <c r="H472" t="s">
        <v>218</v>
      </c>
      <c r="I472" s="48">
        <v>43866</v>
      </c>
      <c r="J472" s="48">
        <v>43866.704131944403</v>
      </c>
      <c r="K472" s="48">
        <v>43867</v>
      </c>
      <c r="L472" s="48"/>
      <c r="M472" s="49">
        <v>0</v>
      </c>
      <c r="N472" s="49">
        <v>0</v>
      </c>
      <c r="O472" s="49">
        <v>74.400000000000006</v>
      </c>
      <c r="P472" s="49">
        <v>74.400000000000006</v>
      </c>
    </row>
    <row r="473" spans="2:16">
      <c r="B473" t="s">
        <v>113</v>
      </c>
      <c r="C473" t="s">
        <v>250</v>
      </c>
      <c r="E473" t="s">
        <v>250</v>
      </c>
      <c r="F473" t="s">
        <v>250</v>
      </c>
      <c r="G473" t="s">
        <v>250</v>
      </c>
      <c r="H473" t="s">
        <v>250</v>
      </c>
      <c r="I473" t="s">
        <v>250</v>
      </c>
      <c r="J473" t="s">
        <v>250</v>
      </c>
      <c r="M473" s="49">
        <v>98344.44</v>
      </c>
      <c r="N473" s="49">
        <v>666.64</v>
      </c>
      <c r="O473" s="49">
        <v>27243932.100000001</v>
      </c>
      <c r="P473" s="49">
        <v>27342943.18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AABC-C35A-4AF4-888C-9C88AD1E0246}">
  <dimension ref="A1:B26"/>
  <sheetViews>
    <sheetView workbookViewId="0">
      <selection activeCell="B20" sqref="B20"/>
    </sheetView>
  </sheetViews>
  <sheetFormatPr defaultRowHeight="14.45"/>
  <cols>
    <col min="1" max="1" width="34.42578125" customWidth="1"/>
    <col min="2" max="2" width="56.28515625" customWidth="1"/>
  </cols>
  <sheetData>
    <row r="1" spans="1:2" ht="15.6" thickBot="1">
      <c r="A1" s="50" t="s">
        <v>205</v>
      </c>
      <c r="B1" s="51" t="s">
        <v>251</v>
      </c>
    </row>
    <row r="2" spans="1:2" ht="15.6" thickBot="1">
      <c r="A2" s="227" t="s">
        <v>252</v>
      </c>
      <c r="B2" s="52" t="s">
        <v>115</v>
      </c>
    </row>
    <row r="3" spans="1:2" ht="15.6" thickBot="1">
      <c r="A3" s="227" t="s">
        <v>253</v>
      </c>
      <c r="B3" s="52" t="s">
        <v>160</v>
      </c>
    </row>
    <row r="4" spans="1:2" ht="15">
      <c r="A4" s="268" t="s">
        <v>254</v>
      </c>
      <c r="B4" s="53" t="s">
        <v>161</v>
      </c>
    </row>
    <row r="5" spans="1:2" ht="15.6" thickBot="1">
      <c r="A5" s="269"/>
      <c r="B5" s="52" t="s">
        <v>255</v>
      </c>
    </row>
    <row r="6" spans="1:2" ht="15.6" thickBot="1">
      <c r="A6" s="227" t="s">
        <v>256</v>
      </c>
      <c r="B6" s="52" t="s">
        <v>138</v>
      </c>
    </row>
    <row r="7" spans="1:2" ht="15.6" thickBot="1">
      <c r="A7" s="227" t="s">
        <v>257</v>
      </c>
      <c r="B7" s="52" t="s">
        <v>154</v>
      </c>
    </row>
    <row r="8" spans="1:2" ht="15.6" thickBot="1">
      <c r="A8" s="227" t="s">
        <v>258</v>
      </c>
      <c r="B8" s="52" t="s">
        <v>141</v>
      </c>
    </row>
    <row r="9" spans="1:2" ht="30.6" thickBot="1">
      <c r="A9" s="227" t="s">
        <v>259</v>
      </c>
      <c r="B9" s="52" t="s">
        <v>260</v>
      </c>
    </row>
    <row r="10" spans="1:2" ht="15">
      <c r="A10" s="268" t="s">
        <v>261</v>
      </c>
      <c r="B10" s="53" t="s">
        <v>163</v>
      </c>
    </row>
    <row r="11" spans="1:2" ht="15.6" thickBot="1">
      <c r="A11" s="269"/>
      <c r="B11" s="52" t="s">
        <v>262</v>
      </c>
    </row>
    <row r="12" spans="1:2" ht="15.6" thickBot="1">
      <c r="A12" s="227" t="s">
        <v>263</v>
      </c>
      <c r="B12" s="52" t="s">
        <v>127</v>
      </c>
    </row>
    <row r="13" spans="1:2" ht="15.6" thickBot="1">
      <c r="A13" s="227" t="s">
        <v>264</v>
      </c>
      <c r="B13" s="52" t="s">
        <v>128</v>
      </c>
    </row>
    <row r="14" spans="1:2" ht="15">
      <c r="A14" s="268" t="s">
        <v>265</v>
      </c>
      <c r="B14" s="53" t="s">
        <v>164</v>
      </c>
    </row>
    <row r="15" spans="1:2" ht="15.6" thickBot="1">
      <c r="A15" s="269"/>
      <c r="B15" s="52" t="s">
        <v>266</v>
      </c>
    </row>
    <row r="16" spans="1:2" ht="15.6" thickBot="1">
      <c r="A16" s="227" t="s">
        <v>267</v>
      </c>
      <c r="B16" s="52" t="s">
        <v>130</v>
      </c>
    </row>
    <row r="17" spans="1:2" ht="30.6" thickBot="1">
      <c r="A17" s="227" t="s">
        <v>268</v>
      </c>
      <c r="B17" s="52" t="s">
        <v>131</v>
      </c>
    </row>
    <row r="18" spans="1:2" ht="30.6" thickBot="1">
      <c r="A18" s="227" t="s">
        <v>269</v>
      </c>
      <c r="B18" s="52" t="s">
        <v>162</v>
      </c>
    </row>
    <row r="19" spans="1:2" ht="15.6" thickBot="1">
      <c r="A19" s="227" t="s">
        <v>270</v>
      </c>
      <c r="B19" s="52" t="s">
        <v>165</v>
      </c>
    </row>
    <row r="20" spans="1:2" ht="15">
      <c r="A20" s="268" t="s">
        <v>271</v>
      </c>
      <c r="B20" s="53" t="s">
        <v>169</v>
      </c>
    </row>
    <row r="21" spans="1:2" ht="15.6" thickBot="1">
      <c r="A21" s="269"/>
      <c r="B21" s="52" t="s">
        <v>120</v>
      </c>
    </row>
    <row r="22" spans="1:2" ht="30.6" thickBot="1">
      <c r="A22" s="227" t="s">
        <v>272</v>
      </c>
      <c r="B22" s="52" t="s">
        <v>122</v>
      </c>
    </row>
    <row r="23" spans="1:2" ht="15.6" thickBot="1">
      <c r="A23" s="227" t="s">
        <v>273</v>
      </c>
      <c r="B23" s="52" t="s">
        <v>166</v>
      </c>
    </row>
    <row r="24" spans="1:2" ht="15">
      <c r="A24" s="268" t="s">
        <v>274</v>
      </c>
      <c r="B24" s="53" t="s">
        <v>167</v>
      </c>
    </row>
    <row r="25" spans="1:2" ht="15.6" thickBot="1">
      <c r="A25" s="269"/>
      <c r="B25" s="52" t="s">
        <v>275</v>
      </c>
    </row>
    <row r="26" spans="1:2" ht="15.6" thickBot="1">
      <c r="A26" s="227" t="s">
        <v>276</v>
      </c>
      <c r="B26" s="52" t="s">
        <v>168</v>
      </c>
    </row>
  </sheetData>
  <mergeCells count="5">
    <mergeCell ref="A4:A5"/>
    <mergeCell ref="A10:A11"/>
    <mergeCell ref="A14:A15"/>
    <mergeCell ref="A20:A21"/>
    <mergeCell ref="A24:A2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8F4E-3D6B-4472-A0F9-199362E3D229}">
  <sheetPr>
    <tabColor rgb="FF92D050"/>
  </sheetPr>
  <dimension ref="A1:E41"/>
  <sheetViews>
    <sheetView workbookViewId="0">
      <selection activeCell="E4" sqref="E4"/>
    </sheetView>
  </sheetViews>
  <sheetFormatPr defaultRowHeight="14.45"/>
  <cols>
    <col min="1" max="1" width="55.28515625" bestFit="1" customWidth="1"/>
    <col min="2" max="3" width="18.5703125" bestFit="1" customWidth="1"/>
    <col min="4" max="4" width="11.7109375" bestFit="1" customWidth="1"/>
    <col min="5" max="5" width="16" bestFit="1" customWidth="1"/>
  </cols>
  <sheetData>
    <row r="1" spans="1:5">
      <c r="A1" s="270" t="s">
        <v>277</v>
      </c>
      <c r="B1" s="234" t="s">
        <v>278</v>
      </c>
      <c r="C1" s="234" t="s">
        <v>279</v>
      </c>
      <c r="D1" s="234" t="s">
        <v>280</v>
      </c>
      <c r="E1" s="234" t="s">
        <v>281</v>
      </c>
    </row>
    <row r="2" spans="1:5">
      <c r="A2" s="271"/>
      <c r="B2" s="235"/>
      <c r="C2" s="235"/>
      <c r="D2" s="235"/>
      <c r="E2" s="235"/>
    </row>
    <row r="3" spans="1:5">
      <c r="A3" s="12" t="s">
        <v>282</v>
      </c>
      <c r="B3" s="13"/>
      <c r="C3" s="13"/>
      <c r="D3" s="14"/>
      <c r="E3" s="14"/>
    </row>
    <row r="4" spans="1:5">
      <c r="A4" s="9" t="s">
        <v>283</v>
      </c>
      <c r="B4" s="33">
        <v>75358950</v>
      </c>
      <c r="C4" s="33">
        <v>411039150</v>
      </c>
      <c r="D4" s="10">
        <v>43435</v>
      </c>
      <c r="E4" s="10">
        <f>EDATE(D4,3)</f>
        <v>43525</v>
      </c>
    </row>
    <row r="5" spans="1:5">
      <c r="A5" s="12" t="s">
        <v>284</v>
      </c>
      <c r="B5" s="13"/>
      <c r="C5" s="13"/>
      <c r="D5" s="14"/>
      <c r="E5" s="17"/>
    </row>
    <row r="6" spans="1:5">
      <c r="A6" s="4" t="s">
        <v>121</v>
      </c>
      <c r="B6" s="33">
        <v>37500000</v>
      </c>
      <c r="C6" s="33">
        <v>17500000</v>
      </c>
      <c r="D6" s="6">
        <v>43739</v>
      </c>
      <c r="E6" s="10">
        <f t="shared" ref="E6:E10" si="0">EDATE(D6,3)</f>
        <v>43831</v>
      </c>
    </row>
    <row r="7" spans="1:5">
      <c r="A7" s="4" t="s">
        <v>122</v>
      </c>
      <c r="B7" s="33">
        <v>25000000</v>
      </c>
      <c r="C7" s="33">
        <v>25000000</v>
      </c>
      <c r="D7" s="6">
        <v>44075</v>
      </c>
      <c r="E7" s="10">
        <f t="shared" si="0"/>
        <v>44166</v>
      </c>
    </row>
    <row r="8" spans="1:5">
      <c r="A8" s="4" t="s">
        <v>166</v>
      </c>
      <c r="B8" s="33">
        <v>0</v>
      </c>
      <c r="C8" s="33">
        <v>0</v>
      </c>
      <c r="D8" s="6">
        <v>43800</v>
      </c>
      <c r="E8" s="10">
        <f t="shared" si="0"/>
        <v>43891</v>
      </c>
    </row>
    <row r="9" spans="1:5">
      <c r="A9" s="4" t="s">
        <v>285</v>
      </c>
      <c r="B9" s="33">
        <v>750000</v>
      </c>
      <c r="C9" s="33">
        <v>5000000</v>
      </c>
      <c r="D9" s="6">
        <v>44105</v>
      </c>
      <c r="E9" s="10">
        <f t="shared" si="0"/>
        <v>44197</v>
      </c>
    </row>
    <row r="10" spans="1:5">
      <c r="A10" s="4" t="s">
        <v>124</v>
      </c>
      <c r="B10" s="33">
        <v>77000000</v>
      </c>
      <c r="C10" s="33">
        <v>249743850</v>
      </c>
      <c r="D10" s="6">
        <v>43800</v>
      </c>
      <c r="E10" s="10">
        <f t="shared" si="0"/>
        <v>43891</v>
      </c>
    </row>
    <row r="11" spans="1:5">
      <c r="A11" s="68" t="s">
        <v>86</v>
      </c>
      <c r="B11" s="61">
        <f>SUM(B6:B10)</f>
        <v>140250000</v>
      </c>
      <c r="C11" s="61">
        <f>SUM(C6:C10)</f>
        <v>297243850</v>
      </c>
      <c r="D11" s="62"/>
      <c r="E11" s="63"/>
    </row>
    <row r="12" spans="1:5">
      <c r="A12" s="12" t="s">
        <v>286</v>
      </c>
      <c r="B12" s="44"/>
      <c r="C12" s="13"/>
      <c r="D12" s="14"/>
      <c r="E12" s="17"/>
    </row>
    <row r="13" spans="1:5">
      <c r="A13" s="57" t="s">
        <v>287</v>
      </c>
      <c r="B13" s="79">
        <v>835570050</v>
      </c>
      <c r="C13" s="33">
        <v>2190000000</v>
      </c>
      <c r="D13" s="6">
        <v>43677</v>
      </c>
      <c r="E13" s="10">
        <f t="shared" ref="E13:E21" si="1">EDATE(D13,3)</f>
        <v>43769</v>
      </c>
    </row>
    <row r="14" spans="1:5">
      <c r="A14" s="57" t="s">
        <v>127</v>
      </c>
      <c r="B14" s="79">
        <v>25000000</v>
      </c>
      <c r="C14" s="33">
        <v>15000000</v>
      </c>
      <c r="D14" s="6">
        <v>43709</v>
      </c>
      <c r="E14" s="10">
        <f t="shared" si="1"/>
        <v>43800</v>
      </c>
    </row>
    <row r="15" spans="1:5">
      <c r="A15" s="57" t="s">
        <v>128</v>
      </c>
      <c r="B15" s="79">
        <v>10000000</v>
      </c>
      <c r="C15" s="33">
        <v>0</v>
      </c>
      <c r="D15" s="6">
        <v>43862</v>
      </c>
      <c r="E15" s="10">
        <f t="shared" si="1"/>
        <v>43952</v>
      </c>
    </row>
    <row r="16" spans="1:5">
      <c r="A16" s="57" t="s">
        <v>288</v>
      </c>
      <c r="B16" s="79">
        <v>12500000</v>
      </c>
      <c r="C16" s="33">
        <v>20000000</v>
      </c>
      <c r="D16" s="6">
        <v>43891</v>
      </c>
      <c r="E16" s="10">
        <f t="shared" si="1"/>
        <v>43983</v>
      </c>
    </row>
    <row r="17" spans="1:5">
      <c r="A17" s="57" t="s">
        <v>130</v>
      </c>
      <c r="B17" s="79">
        <v>7500000</v>
      </c>
      <c r="C17" s="33">
        <v>10000000</v>
      </c>
      <c r="D17" s="6">
        <v>43709</v>
      </c>
      <c r="E17" s="10">
        <f t="shared" si="1"/>
        <v>43800</v>
      </c>
    </row>
    <row r="18" spans="1:5">
      <c r="A18" s="57" t="s">
        <v>131</v>
      </c>
      <c r="B18" s="79">
        <v>113000000</v>
      </c>
      <c r="C18" s="33">
        <v>300000000</v>
      </c>
      <c r="D18" s="6">
        <v>43709</v>
      </c>
      <c r="E18" s="10">
        <f t="shared" si="1"/>
        <v>43800</v>
      </c>
    </row>
    <row r="19" spans="1:5">
      <c r="A19" s="4" t="s">
        <v>289</v>
      </c>
      <c r="B19" s="79">
        <v>0</v>
      </c>
      <c r="C19" s="33">
        <v>300000000</v>
      </c>
      <c r="D19" s="85">
        <v>44166</v>
      </c>
      <c r="E19" s="10">
        <f t="shared" si="1"/>
        <v>44256</v>
      </c>
    </row>
    <row r="20" spans="1:5">
      <c r="A20" s="4" t="s">
        <v>290</v>
      </c>
      <c r="B20" s="79">
        <v>0</v>
      </c>
      <c r="C20" s="33">
        <v>300000000</v>
      </c>
      <c r="D20" s="85">
        <v>43921</v>
      </c>
      <c r="E20" s="10">
        <f t="shared" si="1"/>
        <v>44012</v>
      </c>
    </row>
    <row r="21" spans="1:5">
      <c r="A21" s="4" t="s">
        <v>291</v>
      </c>
      <c r="B21" s="79">
        <v>0</v>
      </c>
      <c r="C21" s="33">
        <v>350000000</v>
      </c>
      <c r="D21" s="85">
        <v>43921</v>
      </c>
      <c r="E21" s="10">
        <f t="shared" si="1"/>
        <v>44012</v>
      </c>
    </row>
    <row r="22" spans="1:5">
      <c r="A22" s="68" t="s">
        <v>86</v>
      </c>
      <c r="B22" s="61">
        <f>SUM(B13:B21)</f>
        <v>1003570050</v>
      </c>
      <c r="C22" s="61">
        <f>SUM(C13:C21)</f>
        <v>3485000000</v>
      </c>
      <c r="D22" s="62"/>
      <c r="E22" s="63"/>
    </row>
    <row r="23" spans="1:5">
      <c r="A23" s="12" t="s">
        <v>292</v>
      </c>
      <c r="B23" s="13"/>
      <c r="C23" s="13"/>
      <c r="D23" s="14"/>
      <c r="E23" s="17"/>
    </row>
    <row r="24" spans="1:5">
      <c r="A24" s="4" t="s">
        <v>160</v>
      </c>
      <c r="B24" s="33">
        <v>75000000</v>
      </c>
      <c r="C24" s="33">
        <v>150000000</v>
      </c>
      <c r="D24" s="6">
        <v>43891</v>
      </c>
      <c r="E24" s="10">
        <f t="shared" ref="E24:E31" si="2">EDATE(D24,3)</f>
        <v>43983</v>
      </c>
    </row>
    <row r="25" spans="1:5">
      <c r="A25" s="4" t="s">
        <v>293</v>
      </c>
      <c r="B25" s="33">
        <v>10000000</v>
      </c>
      <c r="C25" s="33">
        <v>25000000</v>
      </c>
      <c r="D25" s="6">
        <v>43891</v>
      </c>
      <c r="E25" s="10">
        <f t="shared" si="2"/>
        <v>43983</v>
      </c>
    </row>
    <row r="26" spans="1:5">
      <c r="A26" s="4" t="s">
        <v>138</v>
      </c>
      <c r="B26" s="33">
        <v>30000000</v>
      </c>
      <c r="C26" s="33">
        <v>10000000</v>
      </c>
      <c r="D26" s="6">
        <v>43891</v>
      </c>
      <c r="E26" s="10">
        <f t="shared" si="2"/>
        <v>43983</v>
      </c>
    </row>
    <row r="27" spans="1:5">
      <c r="A27" s="4" t="s">
        <v>154</v>
      </c>
      <c r="B27" s="33">
        <v>35000000</v>
      </c>
      <c r="C27" s="33">
        <v>65000000</v>
      </c>
      <c r="D27" s="6">
        <v>44105</v>
      </c>
      <c r="E27" s="10">
        <f t="shared" si="2"/>
        <v>44197</v>
      </c>
    </row>
    <row r="28" spans="1:5">
      <c r="A28" s="4" t="s">
        <v>294</v>
      </c>
      <c r="B28" s="33">
        <v>0</v>
      </c>
      <c r="C28" s="33">
        <v>92500000</v>
      </c>
      <c r="D28" s="6">
        <v>43921</v>
      </c>
      <c r="E28" s="10">
        <f t="shared" si="2"/>
        <v>44012</v>
      </c>
    </row>
    <row r="29" spans="1:5">
      <c r="A29" s="4" t="s">
        <v>141</v>
      </c>
      <c r="B29" s="33">
        <v>15000000</v>
      </c>
      <c r="C29" s="33">
        <v>10000000</v>
      </c>
      <c r="D29" s="6">
        <v>43709</v>
      </c>
      <c r="E29" s="10">
        <f t="shared" si="2"/>
        <v>43800</v>
      </c>
    </row>
    <row r="30" spans="1:5">
      <c r="A30" s="4" t="s">
        <v>260</v>
      </c>
      <c r="B30" s="33">
        <v>0</v>
      </c>
      <c r="C30" s="33">
        <v>0</v>
      </c>
      <c r="D30" s="6">
        <v>43921</v>
      </c>
      <c r="E30" s="10">
        <f t="shared" si="2"/>
        <v>44012</v>
      </c>
    </row>
    <row r="31" spans="1:5">
      <c r="A31" s="4" t="s">
        <v>295</v>
      </c>
      <c r="B31" s="33">
        <v>0</v>
      </c>
      <c r="C31" s="33">
        <v>800000000</v>
      </c>
      <c r="D31" s="6">
        <v>43921</v>
      </c>
      <c r="E31" s="10">
        <f t="shared" si="2"/>
        <v>44012</v>
      </c>
    </row>
    <row r="32" spans="1:5">
      <c r="A32" s="68" t="s">
        <v>86</v>
      </c>
      <c r="B32" s="61">
        <f>SUM(B24:B31)</f>
        <v>165000000</v>
      </c>
      <c r="C32" s="61">
        <f>SUM(C24:C31)</f>
        <v>1152500000</v>
      </c>
      <c r="D32" s="62"/>
      <c r="E32" s="63"/>
    </row>
    <row r="33" spans="1:5">
      <c r="A33" s="12" t="s">
        <v>296</v>
      </c>
      <c r="B33" s="13"/>
      <c r="C33" s="13"/>
      <c r="D33" s="14"/>
      <c r="E33" s="10">
        <f t="shared" ref="E33:E36" si="3">EDATE(D33,3)</f>
        <v>91</v>
      </c>
    </row>
    <row r="34" spans="1:5">
      <c r="A34" s="4" t="s">
        <v>297</v>
      </c>
      <c r="B34" s="33">
        <v>0</v>
      </c>
      <c r="C34" s="33">
        <v>400000000</v>
      </c>
      <c r="D34" s="6">
        <v>43921</v>
      </c>
      <c r="E34" s="10">
        <f t="shared" si="3"/>
        <v>44012</v>
      </c>
    </row>
    <row r="35" spans="1:5">
      <c r="A35" s="4" t="s">
        <v>298</v>
      </c>
      <c r="B35" s="33">
        <v>0</v>
      </c>
      <c r="C35" s="33">
        <v>75000000</v>
      </c>
      <c r="D35" s="6">
        <v>43921</v>
      </c>
      <c r="E35" s="10">
        <f t="shared" si="3"/>
        <v>44012</v>
      </c>
    </row>
    <row r="36" spans="1:5">
      <c r="A36" s="4" t="s">
        <v>299</v>
      </c>
      <c r="B36" s="33">
        <v>100000000</v>
      </c>
      <c r="C36" s="33">
        <v>900000000</v>
      </c>
      <c r="D36" s="6">
        <v>43709</v>
      </c>
      <c r="E36" s="10">
        <f t="shared" si="3"/>
        <v>43800</v>
      </c>
    </row>
    <row r="37" spans="1:5">
      <c r="A37" s="68" t="s">
        <v>86</v>
      </c>
      <c r="B37" s="61">
        <f>SUM(B34:B36)</f>
        <v>100000000</v>
      </c>
      <c r="C37" s="61">
        <f>SUM(C34:C36)</f>
        <v>1375000000</v>
      </c>
      <c r="D37" s="62"/>
      <c r="E37" s="63"/>
    </row>
    <row r="38" spans="1:5">
      <c r="A38" s="12" t="s">
        <v>300</v>
      </c>
      <c r="B38" s="13"/>
      <c r="C38" s="13"/>
      <c r="D38" s="14"/>
      <c r="E38" s="17"/>
    </row>
    <row r="39" spans="1:5">
      <c r="A39" s="4" t="s">
        <v>301</v>
      </c>
      <c r="B39" s="33">
        <v>23000000</v>
      </c>
      <c r="C39" s="33">
        <v>1200000000</v>
      </c>
      <c r="D39" s="6">
        <v>43921</v>
      </c>
      <c r="E39" s="10">
        <f t="shared" ref="E39:E40" si="4">EDATE(D39,3)</f>
        <v>44012</v>
      </c>
    </row>
    <row r="40" spans="1:5">
      <c r="A40" s="4" t="s">
        <v>302</v>
      </c>
      <c r="B40" s="33">
        <v>0</v>
      </c>
      <c r="C40" s="33">
        <v>300000000</v>
      </c>
      <c r="D40" s="6">
        <v>43921</v>
      </c>
      <c r="E40" s="10">
        <f t="shared" si="4"/>
        <v>44012</v>
      </c>
    </row>
    <row r="41" spans="1:5">
      <c r="A41" s="68" t="s">
        <v>86</v>
      </c>
      <c r="B41" s="61">
        <f>SUM(B38:B40)</f>
        <v>23000000</v>
      </c>
      <c r="C41" s="61">
        <f>SUM(C38:C40)</f>
        <v>1500000000</v>
      </c>
      <c r="D41" s="62"/>
      <c r="E41" s="6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B7B566F59844F9E1970B84973E1DA" ma:contentTypeVersion="9" ma:contentTypeDescription="Create a new document." ma:contentTypeScope="" ma:versionID="e7dfc709b8f500407b76a2fde6493f11">
  <xsd:schema xmlns:xsd="http://www.w3.org/2001/XMLSchema" xmlns:xs="http://www.w3.org/2001/XMLSchema" xmlns:p="http://schemas.microsoft.com/office/2006/metadata/properties" xmlns:ns2="31ea520e-bf34-4e98-a1d0-fe474a913a6a" targetNamespace="http://schemas.microsoft.com/office/2006/metadata/properties" ma:root="true" ma:fieldsID="fedd8332cb70d9f7fbd0231fd8b54caf" ns2:_="">
    <xsd:import namespace="31ea520e-bf34-4e98-a1d0-fe474a91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a520e-bf34-4e98-a1d0-fe474a91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C1F7F3-B52C-4BAF-9ECE-3EBF0CE90655}"/>
</file>

<file path=customXml/itemProps2.xml><?xml version="1.0" encoding="utf-8"?>
<ds:datastoreItem xmlns:ds="http://schemas.openxmlformats.org/officeDocument/2006/customXml" ds:itemID="{95DE03DA-C931-49F5-8584-3162762B3A09}"/>
</file>

<file path=customXml/itemProps3.xml><?xml version="1.0" encoding="utf-8"?>
<ds:datastoreItem xmlns:ds="http://schemas.openxmlformats.org/officeDocument/2006/customXml" ds:itemID="{275BB81A-EC6E-42D2-96F4-0EEBD2EB8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Housing and Urban Development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/>
  <cp:revision/>
  <dcterms:created xsi:type="dcterms:W3CDTF">2012-04-19T15:15:44Z</dcterms:created>
  <dcterms:modified xsi:type="dcterms:W3CDTF">2020-06-03T01:10:46Z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0x010100688B7B566F59844F9E1970B84973E1DA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